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D:\Анна\Прайс\2025\"/>
    </mc:Choice>
  </mc:AlternateContent>
  <xr:revisionPtr revIDLastSave="0" documentId="13_ncr:1_{F4A5B594-09F7-4861-8C85-12AB6A9451C1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ОСНОВНОЙ бланк" sheetId="1" r:id="rId1"/>
  </sheets>
  <definedNames>
    <definedName name="_xlnm._FilterDatabase" localSheetId="0" hidden="1">'ОСНОВНОЙ бланк'!$D$16:$F$399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7" i="1" l="1"/>
  <c r="K397" i="1"/>
  <c r="F232" i="1"/>
  <c r="F171" i="1"/>
  <c r="F108" i="1"/>
  <c r="F65" i="1"/>
  <c r="F89" i="1"/>
  <c r="F342" i="1" l="1"/>
  <c r="F227" i="1"/>
  <c r="K86" i="1"/>
  <c r="K85" i="1"/>
  <c r="K84" i="1"/>
  <c r="K72" i="1"/>
  <c r="F345" i="1" l="1"/>
  <c r="F333" i="1"/>
  <c r="K102" i="1"/>
  <c r="F208" i="1"/>
  <c r="F165" i="1"/>
  <c r="K90" i="1"/>
  <c r="F23" i="1"/>
  <c r="K25" i="1"/>
  <c r="K26" i="1"/>
  <c r="K27" i="1"/>
  <c r="K28" i="1"/>
  <c r="K24" i="1"/>
  <c r="F363" i="1"/>
  <c r="K364" i="1"/>
  <c r="F40" i="1"/>
  <c r="K42" i="1"/>
  <c r="F275" i="1"/>
  <c r="K372" i="1"/>
  <c r="K371" i="1"/>
  <c r="K370" i="1"/>
  <c r="K369" i="1"/>
  <c r="K293" i="1"/>
  <c r="F307" i="1"/>
  <c r="F147" i="1"/>
  <c r="F367" i="1"/>
  <c r="F29" i="1"/>
  <c r="F221" i="1"/>
  <c r="F62" i="1"/>
  <c r="K153" i="1"/>
  <c r="K148" i="1"/>
  <c r="K66" i="1"/>
  <c r="F134" i="1"/>
  <c r="F290" i="1"/>
  <c r="K296" i="1"/>
  <c r="K135" i="1"/>
  <c r="K306" i="1"/>
  <c r="F325" i="1"/>
  <c r="F271" i="1"/>
  <c r="F256" i="1"/>
  <c r="K61" i="1"/>
  <c r="K60" i="1"/>
  <c r="K59" i="1"/>
  <c r="K58" i="1"/>
  <c r="K39" i="1"/>
  <c r="K38" i="1"/>
  <c r="K37" i="1"/>
  <c r="K36" i="1"/>
  <c r="K35" i="1"/>
  <c r="K34" i="1"/>
  <c r="K33" i="1"/>
  <c r="K32" i="1"/>
  <c r="K30" i="1"/>
  <c r="K31" i="1"/>
  <c r="K83" i="1"/>
  <c r="K49" i="1"/>
  <c r="K48" i="1"/>
  <c r="K47" i="1"/>
  <c r="K46" i="1"/>
  <c r="F45" i="1"/>
  <c r="K109" i="1"/>
  <c r="F235" i="1"/>
  <c r="K238" i="1"/>
  <c r="K240" i="1"/>
  <c r="F241" i="1"/>
  <c r="K231" i="1"/>
  <c r="K239" i="1"/>
  <c r="K237" i="1"/>
  <c r="K234" i="1"/>
  <c r="K233" i="1"/>
  <c r="K236" i="1"/>
  <c r="K82" i="1"/>
  <c r="K76" i="1"/>
  <c r="K52" i="1"/>
  <c r="K51" i="1"/>
  <c r="F50" i="1"/>
  <c r="F177" i="1"/>
  <c r="K194" i="1"/>
  <c r="F314" i="1"/>
  <c r="K160" i="1"/>
  <c r="F120" i="1"/>
  <c r="K299" i="1"/>
  <c r="K297" i="1"/>
  <c r="K157" i="1"/>
  <c r="K391" i="1"/>
  <c r="K229" i="1"/>
  <c r="K344" i="1"/>
  <c r="K343" i="1"/>
  <c r="K381" i="1"/>
  <c r="K322" i="1"/>
  <c r="K320" i="1"/>
  <c r="K323" i="1"/>
  <c r="K321" i="1"/>
  <c r="K308" i="1"/>
  <c r="K200" i="1"/>
  <c r="K230" i="1"/>
  <c r="F57" i="1"/>
  <c r="K228" i="1"/>
  <c r="K396" i="1"/>
  <c r="K395" i="1"/>
  <c r="K394" i="1"/>
  <c r="K393" i="1"/>
  <c r="K392" i="1"/>
  <c r="K390" i="1"/>
  <c r="K389" i="1"/>
  <c r="K388" i="1"/>
  <c r="K387" i="1"/>
  <c r="K386" i="1"/>
  <c r="K385" i="1"/>
  <c r="K384" i="1"/>
  <c r="K383" i="1"/>
  <c r="K382" i="1"/>
  <c r="K380" i="1"/>
  <c r="K379" i="1"/>
  <c r="K378" i="1"/>
  <c r="K377" i="1"/>
  <c r="K376" i="1"/>
  <c r="K375" i="1"/>
  <c r="K374" i="1"/>
  <c r="K373" i="1"/>
  <c r="K368" i="1"/>
  <c r="K366" i="1"/>
  <c r="K365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1" i="1"/>
  <c r="K340" i="1"/>
  <c r="K339" i="1"/>
  <c r="K338" i="1"/>
  <c r="K337" i="1"/>
  <c r="K336" i="1"/>
  <c r="F335" i="1"/>
  <c r="K334" i="1"/>
  <c r="K332" i="1"/>
  <c r="K331" i="1"/>
  <c r="K330" i="1"/>
  <c r="K329" i="1"/>
  <c r="F328" i="1"/>
  <c r="K327" i="1"/>
  <c r="K325" i="1" s="1"/>
  <c r="K324" i="1"/>
  <c r="K319" i="1"/>
  <c r="K318" i="1"/>
  <c r="K317" i="1"/>
  <c r="K316" i="1"/>
  <c r="K315" i="1"/>
  <c r="K313" i="1"/>
  <c r="K312" i="1"/>
  <c r="K311" i="1"/>
  <c r="K310" i="1"/>
  <c r="K309" i="1"/>
  <c r="K305" i="1"/>
  <c r="K304" i="1"/>
  <c r="K303" i="1"/>
  <c r="K302" i="1"/>
  <c r="K301" i="1"/>
  <c r="F300" i="1"/>
  <c r="K298" i="1"/>
  <c r="K295" i="1"/>
  <c r="K294" i="1"/>
  <c r="K292" i="1"/>
  <c r="K291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4" i="1"/>
  <c r="K273" i="1"/>
  <c r="K272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5" i="1"/>
  <c r="K254" i="1"/>
  <c r="K253" i="1"/>
  <c r="K252" i="1"/>
  <c r="K251" i="1"/>
  <c r="K250" i="1"/>
  <c r="K249" i="1"/>
  <c r="F248" i="1"/>
  <c r="K247" i="1"/>
  <c r="K246" i="1"/>
  <c r="K245" i="1"/>
  <c r="K244" i="1"/>
  <c r="K243" i="1"/>
  <c r="K242" i="1"/>
  <c r="K226" i="1"/>
  <c r="K225" i="1"/>
  <c r="K224" i="1"/>
  <c r="F223" i="1"/>
  <c r="K222" i="1"/>
  <c r="K221" i="1" s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7" i="1"/>
  <c r="K206" i="1"/>
  <c r="K205" i="1"/>
  <c r="K204" i="1"/>
  <c r="K203" i="1"/>
  <c r="F202" i="1"/>
  <c r="K199" i="1"/>
  <c r="K198" i="1"/>
  <c r="K197" i="1"/>
  <c r="K196" i="1"/>
  <c r="K195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6" i="1"/>
  <c r="K175" i="1"/>
  <c r="K174" i="1"/>
  <c r="K173" i="1"/>
  <c r="K172" i="1"/>
  <c r="K170" i="1"/>
  <c r="K169" i="1"/>
  <c r="K168" i="1"/>
  <c r="K167" i="1"/>
  <c r="K166" i="1"/>
  <c r="K164" i="1"/>
  <c r="K163" i="1"/>
  <c r="K162" i="1"/>
  <c r="K161" i="1"/>
  <c r="K159" i="1"/>
  <c r="K158" i="1"/>
  <c r="K156" i="1"/>
  <c r="K155" i="1"/>
  <c r="K154" i="1"/>
  <c r="K152" i="1"/>
  <c r="K151" i="1"/>
  <c r="K150" i="1"/>
  <c r="K149" i="1"/>
  <c r="K146" i="1"/>
  <c r="K145" i="1"/>
  <c r="K144" i="1"/>
  <c r="K143" i="1"/>
  <c r="K142" i="1"/>
  <c r="K141" i="1"/>
  <c r="K140" i="1"/>
  <c r="K139" i="1"/>
  <c r="K138" i="1"/>
  <c r="K137" i="1"/>
  <c r="K136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19" i="1"/>
  <c r="K118" i="1"/>
  <c r="K117" i="1"/>
  <c r="K116" i="1"/>
  <c r="K115" i="1"/>
  <c r="K114" i="1"/>
  <c r="K113" i="1"/>
  <c r="K112" i="1"/>
  <c r="K111" i="1"/>
  <c r="K110" i="1"/>
  <c r="K107" i="1"/>
  <c r="K106" i="1"/>
  <c r="K105" i="1"/>
  <c r="K104" i="1"/>
  <c r="K103" i="1"/>
  <c r="K101" i="1"/>
  <c r="K100" i="1"/>
  <c r="K99" i="1"/>
  <c r="K98" i="1"/>
  <c r="K97" i="1"/>
  <c r="K96" i="1"/>
  <c r="K95" i="1"/>
  <c r="K94" i="1"/>
  <c r="K93" i="1"/>
  <c r="K92" i="1"/>
  <c r="K91" i="1"/>
  <c r="K88" i="1"/>
  <c r="K87" i="1"/>
  <c r="K81" i="1"/>
  <c r="K80" i="1"/>
  <c r="K79" i="1"/>
  <c r="K78" i="1"/>
  <c r="K77" i="1"/>
  <c r="K75" i="1"/>
  <c r="K74" i="1"/>
  <c r="K73" i="1"/>
  <c r="K71" i="1"/>
  <c r="K70" i="1"/>
  <c r="K69" i="1"/>
  <c r="K68" i="1"/>
  <c r="K67" i="1"/>
  <c r="K65" i="1" s="1"/>
  <c r="K64" i="1"/>
  <c r="K63" i="1"/>
  <c r="K56" i="1"/>
  <c r="K55" i="1"/>
  <c r="K54" i="1"/>
  <c r="F53" i="1"/>
  <c r="K41" i="1"/>
  <c r="K232" i="1" l="1"/>
  <c r="K108" i="1"/>
  <c r="K89" i="1"/>
  <c r="K342" i="1"/>
  <c r="K271" i="1"/>
  <c r="K227" i="1"/>
  <c r="K171" i="1"/>
  <c r="K208" i="1"/>
  <c r="K40" i="1"/>
  <c r="K165" i="1"/>
  <c r="K335" i="1"/>
  <c r="K363" i="1"/>
  <c r="K300" i="1"/>
  <c r="K314" i="1"/>
  <c r="K223" i="1"/>
  <c r="K147" i="1"/>
  <c r="K202" i="1"/>
  <c r="K256" i="1"/>
  <c r="K241" i="1"/>
  <c r="K345" i="1"/>
  <c r="K275" i="1"/>
  <c r="K307" i="1"/>
  <c r="K248" i="1"/>
  <c r="K134" i="1"/>
  <c r="K328" i="1"/>
  <c r="K333" i="1"/>
  <c r="K367" i="1"/>
  <c r="K45" i="1"/>
  <c r="K290" i="1"/>
  <c r="K50" i="1"/>
  <c r="K177" i="1"/>
  <c r="K57" i="1"/>
  <c r="K53" i="1"/>
  <c r="K62" i="1"/>
  <c r="K120" i="1"/>
  <c r="K29" i="1"/>
  <c r="K23" i="1"/>
  <c r="K235" i="1"/>
</calcChain>
</file>

<file path=xl/sharedStrings.xml><?xml version="1.0" encoding="utf-8"?>
<sst xmlns="http://schemas.openxmlformats.org/spreadsheetml/2006/main" count="764" uniqueCount="526">
  <si>
    <t>Уход за  СУХИМИ, ОКРАШЕННЫМИ и БЛОНДИРОВАННЫМИ волосами / ГОЛУБАЯ ЛИНЕЙКА</t>
  </si>
  <si>
    <t xml:space="preserve">Серия для роста и укрепления волос  КРАПИВА </t>
  </si>
  <si>
    <t>Уход за ЖИРНЫМИ волосами / ОРАНЖЕВАЯ ЛИНЕЙКА</t>
  </si>
  <si>
    <t>Уход для ВСЕХ ТИПОВ волос / РОЗОВАЯ ЛИНЕЙКА</t>
  </si>
  <si>
    <t>Шампунь ИМБИРЬ и ПИОН блеск и объем для всех типов волос, 100 мл</t>
  </si>
  <si>
    <t>Маска для волос ИМБИРЬ и РОЗА стимулятор роста, с маслом черного тмина, 150 мл</t>
  </si>
  <si>
    <r>
      <t xml:space="preserve">Органические ГИДРОЛАТЫ  </t>
    </r>
    <r>
      <rPr>
        <b/>
        <sz val="10"/>
        <color indexed="10"/>
        <rFont val="Arial"/>
        <family val="2"/>
        <charset val="204"/>
      </rPr>
      <t xml:space="preserve"> с 1 ноября в ПЛАСТИКОВОЙ таре!</t>
    </r>
  </si>
  <si>
    <r>
      <rPr>
        <b/>
        <sz val="10"/>
        <rFont val="Arial"/>
        <family val="2"/>
        <charset val="204"/>
      </rPr>
      <t>АРОМАТИЧЕСКИЕ СВЕЧИ</t>
    </r>
    <r>
      <rPr>
        <b/>
        <sz val="12"/>
        <color indexed="10"/>
        <rFont val="Arial"/>
        <family val="2"/>
        <charset val="204"/>
      </rPr>
      <t xml:space="preserve">  НОВИНКА</t>
    </r>
  </si>
  <si>
    <t>Свеча ароматическая "APPLE CINNAMON", 100 мл</t>
  </si>
  <si>
    <t>4627186344955</t>
  </si>
  <si>
    <t>Свеча ароматическая "LOVER´S DREAM", 100 мл</t>
  </si>
  <si>
    <r>
      <t xml:space="preserve">КОРРЕКЦИЯ ФИГУРЫ  </t>
    </r>
    <r>
      <rPr>
        <b/>
        <sz val="12"/>
        <rFont val="Arial"/>
        <family val="2"/>
        <charset val="204"/>
      </rPr>
      <t xml:space="preserve"> </t>
    </r>
  </si>
  <si>
    <t>4627186344948</t>
  </si>
  <si>
    <t>Свеча ароматическая "BOUNTY GIFT ", 100 мл</t>
  </si>
  <si>
    <t>4627186344931</t>
  </si>
  <si>
    <t>Свеча ароматическая "FRUIT CAKE", 100 мл</t>
  </si>
  <si>
    <t>4627186344924</t>
  </si>
  <si>
    <t xml:space="preserve">№ 13  Гель для душа с маслом чайного дерева, 200 мл  </t>
  </si>
  <si>
    <t xml:space="preserve">№ 10 Мыло Дегтярное в коробке, 85 г </t>
  </si>
  <si>
    <t>Гель для душа Лавандовый сон, 100 мл</t>
  </si>
  <si>
    <t>Гель для душа Сочный грейпфрут, 100 мл</t>
  </si>
  <si>
    <t>Молочко для тела Апельсин, 100 мл</t>
  </si>
  <si>
    <t>Мыло в коробке Апельсин, 85 г</t>
  </si>
  <si>
    <t>Мыло в коробке Лаванда, 85 г</t>
  </si>
  <si>
    <t>Мыло в коробке Роза, 85 г</t>
  </si>
  <si>
    <t>Молочко для тела Овсянка, 100 мл</t>
  </si>
  <si>
    <t xml:space="preserve">Подарочный набор "Цветок лилии", мыло парфюмированное, 2х75 г  </t>
  </si>
  <si>
    <r>
      <t xml:space="preserve">Пенка для умывания "Роза" для лица и зоны вокруг глаз, </t>
    </r>
    <r>
      <rPr>
        <b/>
        <sz val="10"/>
        <color indexed="10"/>
        <rFont val="Arial"/>
        <family val="2"/>
        <charset val="204"/>
      </rPr>
      <t>с массажной щеткой</t>
    </r>
    <r>
      <rPr>
        <b/>
        <sz val="10"/>
        <rFont val="Arial"/>
        <family val="2"/>
        <charset val="204"/>
      </rPr>
      <t xml:space="preserve">, 150 мл   </t>
    </r>
  </si>
  <si>
    <r>
      <t xml:space="preserve">№ 15  Пенка для умывания, бактерицидная, </t>
    </r>
    <r>
      <rPr>
        <b/>
        <sz val="10"/>
        <color indexed="10"/>
        <rFont val="Arial"/>
        <family val="2"/>
        <charset val="204"/>
      </rPr>
      <t>с массажной щеткой</t>
    </r>
    <r>
      <rPr>
        <b/>
        <sz val="10"/>
        <rFont val="Arial"/>
        <family val="2"/>
        <charset val="204"/>
      </rPr>
      <t xml:space="preserve">, 150 мл </t>
    </r>
    <r>
      <rPr>
        <b/>
        <sz val="10"/>
        <color indexed="10"/>
        <rFont val="Arial"/>
        <family val="2"/>
        <charset val="204"/>
      </rPr>
      <t xml:space="preserve"> </t>
    </r>
  </si>
  <si>
    <r>
      <t xml:space="preserve">Пенка для умывания "Белый рис" для лица и зоны вокруг глаз, </t>
    </r>
    <r>
      <rPr>
        <b/>
        <sz val="10"/>
        <color indexed="10"/>
        <rFont val="Arial"/>
        <family val="2"/>
        <charset val="204"/>
      </rPr>
      <t>с массажной щеткой</t>
    </r>
    <r>
      <rPr>
        <b/>
        <sz val="10"/>
        <rFont val="Arial"/>
        <family val="2"/>
        <charset val="204"/>
      </rPr>
      <t xml:space="preserve">, 150 мл </t>
    </r>
    <r>
      <rPr>
        <b/>
        <sz val="10"/>
        <color indexed="10"/>
        <rFont val="Arial"/>
        <family val="2"/>
        <charset val="204"/>
      </rPr>
      <t xml:space="preserve">  </t>
    </r>
  </si>
  <si>
    <r>
      <t>Бальзам (</t>
    </r>
    <r>
      <rPr>
        <b/>
        <sz val="10"/>
        <color indexed="10"/>
        <rFont val="Arial"/>
        <family val="2"/>
        <charset val="204"/>
      </rPr>
      <t>молочко</t>
    </r>
    <r>
      <rPr>
        <b/>
        <sz val="10"/>
        <rFont val="Arial"/>
        <family val="2"/>
        <charset val="204"/>
      </rPr>
      <t xml:space="preserve">) после бритья с экстрактами гамамелиса виргинского и эперуа серповидной, 100 мл  </t>
    </r>
  </si>
  <si>
    <t>"Апельсин" мыло с люфой на веревке, 135 г</t>
  </si>
  <si>
    <t>"Лаванда" мыло с люфой на веревке, 135 г</t>
  </si>
  <si>
    <t>"Полынь" мыло с люфой на веревке, 135 г</t>
  </si>
  <si>
    <t>"Береза" мыло с люфой на вреревке, 135 г</t>
  </si>
  <si>
    <t>"Дубок" мыло с люфой на веревке, 135 г</t>
  </si>
  <si>
    <t>"Овсянка" мыло с люфой на веревке, 135 г</t>
  </si>
  <si>
    <t>Бальзам для губ "Роза", 10 мл</t>
  </si>
  <si>
    <t xml:space="preserve">№ 2.4  Крем-миорелаксант с ядом конической улитки для кожи вокруг глаз, 15 мл   </t>
  </si>
  <si>
    <t xml:space="preserve">№ 3.4   Крем омолаживающий для лица день-ночь с экстрактом икры, 30 мл    </t>
  </si>
  <si>
    <t xml:space="preserve">VitaМАСКА для лица с маслом алтайской облепихи, 50 мл   </t>
  </si>
  <si>
    <t xml:space="preserve">"Кастильское" оливковое, 145 г  </t>
  </si>
  <si>
    <t xml:space="preserve">"Овсянка", 145 г   </t>
  </si>
  <si>
    <r>
      <t xml:space="preserve">"Турецкое" с маслом черного тмина, 145 г  </t>
    </r>
    <r>
      <rPr>
        <b/>
        <sz val="10"/>
        <color indexed="10"/>
        <rFont val="Arial"/>
        <family val="2"/>
        <charset val="204"/>
      </rPr>
      <t xml:space="preserve"> </t>
    </r>
  </si>
  <si>
    <t xml:space="preserve">"Облепиха", 145 г   </t>
  </si>
  <si>
    <t>Цена с НДС</t>
  </si>
  <si>
    <t xml:space="preserve">Сыворотка "Aqua" увлажняющая, 25 мл </t>
  </si>
  <si>
    <t>Сыворотка Коллаген и гиалуроновая кислота, 200 мл</t>
  </si>
  <si>
    <r>
      <t xml:space="preserve">Кондиционер "Крапива" для волос (восстановление и защита), </t>
    </r>
    <r>
      <rPr>
        <b/>
        <sz val="10"/>
        <color indexed="10"/>
        <rFont val="Arial"/>
        <family val="2"/>
        <charset val="204"/>
      </rPr>
      <t>250 мл</t>
    </r>
    <r>
      <rPr>
        <b/>
        <sz val="10"/>
        <rFont val="Arial"/>
        <family val="2"/>
        <charset val="204"/>
      </rPr>
      <t xml:space="preserve"> </t>
    </r>
  </si>
  <si>
    <r>
      <t xml:space="preserve">БЕЛАЯ УЛИТКА гель-концентрат для мытья посуды, 500 мл </t>
    </r>
    <r>
      <rPr>
        <b/>
        <sz val="10"/>
        <color indexed="10"/>
        <rFont val="Arial"/>
        <family val="2"/>
        <charset val="204"/>
      </rPr>
      <t>НОВИНКА</t>
    </r>
  </si>
  <si>
    <t xml:space="preserve">№ 0   Энзимная пудра для умывания и пилинга, 35 г    </t>
  </si>
  <si>
    <t xml:space="preserve">№ 6  Крем для лица день/ночь с оксидом цинка и гамамелисом, 30 мл </t>
  </si>
  <si>
    <t xml:space="preserve">Мыло БАННОЕ   </t>
  </si>
  <si>
    <t>ПОДАРОЧНЫЙ АССОРТИМЕНТ</t>
  </si>
  <si>
    <t>Детская серия   BABY</t>
  </si>
  <si>
    <t xml:space="preserve">BABY крем под подгузник, 35 г </t>
  </si>
  <si>
    <t>BABY пенка для подмывания младенцев, 200 мл</t>
  </si>
  <si>
    <t>BABY шампунь-гель детский, 250 мл</t>
  </si>
  <si>
    <t>BABY крем детский питательный, 35 г</t>
  </si>
  <si>
    <t>BABY туалетное мыло детское, 100 г</t>
  </si>
  <si>
    <t>Мыло натуральное "Белый рис", 145 г</t>
  </si>
  <si>
    <t>Серия "БЕЛЫЙ РИС" / SENSITIVE (для чувствительной кожи, без запаха)</t>
  </si>
  <si>
    <t xml:space="preserve">Гель для душа "Дюшес", 250 мл  </t>
  </si>
  <si>
    <r>
      <t>Коробка микрогофрокартон крафт (внутр. размер 178*53*53)</t>
    </r>
    <r>
      <rPr>
        <b/>
        <sz val="10"/>
        <color indexed="10"/>
        <rFont val="Arial"/>
        <family val="2"/>
        <charset val="204"/>
      </rPr>
      <t xml:space="preserve"> НОВИНКА!!!!!</t>
    </r>
  </si>
  <si>
    <t>Маслице с петрушкой для лица и зоны вокруг глаз, 20 мл, флакон-капельница</t>
  </si>
  <si>
    <r>
      <t xml:space="preserve">Шампунь BLOND восстанавливающий для сух. и окраш. волос, </t>
    </r>
    <r>
      <rPr>
        <b/>
        <sz val="10"/>
        <color indexed="10"/>
        <rFont val="Arial Cyr"/>
        <charset val="204"/>
      </rPr>
      <t>100 мл</t>
    </r>
  </si>
  <si>
    <r>
      <t xml:space="preserve">"Соль озера Баскунчак" без добавок, 600 г  </t>
    </r>
    <r>
      <rPr>
        <b/>
        <sz val="10"/>
        <color indexed="10"/>
        <rFont val="Arial"/>
        <family val="2"/>
        <charset val="204"/>
      </rPr>
      <t xml:space="preserve"> БАНКА</t>
    </r>
  </si>
  <si>
    <r>
      <t xml:space="preserve">"Омолаживающая-детокс", 600 г   </t>
    </r>
    <r>
      <rPr>
        <b/>
        <sz val="10"/>
        <color indexed="10"/>
        <rFont val="Arial"/>
        <family val="2"/>
        <charset val="204"/>
      </rPr>
      <t>БАНКА</t>
    </r>
  </si>
  <si>
    <r>
      <t xml:space="preserve">"Лавандовый сон", 600  г  </t>
    </r>
    <r>
      <rPr>
        <b/>
        <sz val="10"/>
        <color indexed="10"/>
        <rFont val="Arial"/>
        <family val="2"/>
        <charset val="204"/>
      </rPr>
      <t xml:space="preserve"> БАНКА</t>
    </r>
  </si>
  <si>
    <r>
      <t xml:space="preserve">"Антистрессовая", 600 г </t>
    </r>
    <r>
      <rPr>
        <b/>
        <sz val="10"/>
        <color indexed="10"/>
        <rFont val="Arial"/>
        <family val="2"/>
        <charset val="204"/>
      </rPr>
      <t xml:space="preserve">  БАНКА</t>
    </r>
  </si>
  <si>
    <t>НОВИНКИ</t>
  </si>
  <si>
    <t>№ 1   Мыло Соляное в коробке, 100 г</t>
  </si>
  <si>
    <t xml:space="preserve">Скраб кукурузный "Банный", 200 г       </t>
  </si>
  <si>
    <t xml:space="preserve">Скраб кукурузный "Липовый цвет", 200 г   </t>
  </si>
  <si>
    <r>
      <t xml:space="preserve">Скраб кукурузный "Золотая облепиха", 200 г   </t>
    </r>
    <r>
      <rPr>
        <b/>
        <sz val="10"/>
        <color indexed="10"/>
        <rFont val="Arial"/>
        <family val="2"/>
        <charset val="204"/>
      </rPr>
      <t xml:space="preserve"> </t>
    </r>
  </si>
  <si>
    <t xml:space="preserve">Скраб сахарный "Бабл гам", 200 г   </t>
  </si>
  <si>
    <t xml:space="preserve">Скраб сахарный "Восточные пряности", 200 г   </t>
  </si>
  <si>
    <t xml:space="preserve">Скраб сахарный "Нежная лаванда", 200 г    </t>
  </si>
  <si>
    <t xml:space="preserve">Скраб сахарный "Сладкая карамель", 200 г  </t>
  </si>
  <si>
    <t xml:space="preserve">Скраб сахарный "Сочный грейпфрут", 200 г   </t>
  </si>
  <si>
    <t xml:space="preserve">Скраб сахарный "Спелая клюква", 200 г   </t>
  </si>
  <si>
    <t xml:space="preserve">Скраб сахарный "Тутти-фрутти", 200 г   </t>
  </si>
  <si>
    <r>
      <t xml:space="preserve">АЛЬГИНАТНЫЕ МАСКИ </t>
    </r>
    <r>
      <rPr>
        <b/>
        <sz val="10"/>
        <color indexed="10"/>
        <rFont val="Arial"/>
        <family val="2"/>
        <charset val="204"/>
      </rPr>
      <t xml:space="preserve">  </t>
    </r>
    <r>
      <rPr>
        <b/>
        <sz val="15"/>
        <color indexed="10"/>
        <rFont val="Arial"/>
        <family val="2"/>
        <charset val="204"/>
      </rPr>
      <t xml:space="preserve"> </t>
    </r>
  </si>
  <si>
    <t xml:space="preserve">Лосьон после бритья, 90 мл    </t>
  </si>
  <si>
    <r>
      <t xml:space="preserve">ГЕЛИ для душа  </t>
    </r>
    <r>
      <rPr>
        <b/>
        <sz val="10"/>
        <color indexed="10"/>
        <rFont val="Arial"/>
        <family val="2"/>
        <charset val="204"/>
      </rPr>
      <t xml:space="preserve">    </t>
    </r>
  </si>
  <si>
    <r>
      <t xml:space="preserve">СКРАБЫ для тела   </t>
    </r>
    <r>
      <rPr>
        <b/>
        <sz val="10"/>
        <color indexed="10"/>
        <rFont val="Arial"/>
        <family val="2"/>
        <charset val="204"/>
      </rPr>
      <t xml:space="preserve">  </t>
    </r>
  </si>
  <si>
    <t>№ 9  Биомаска для лица (очищает, сужает поры), 50 г     ДОЙ-ПАК</t>
  </si>
  <si>
    <t>№ 9  Биомаска для лица (очищает, сужает поры), 50 г     БАНКА</t>
  </si>
  <si>
    <t>Бальзам после бритья с маслами календулы, зверобоя и голубой ромашки (успокаивающий) в коробке, 50 мл</t>
  </si>
  <si>
    <t xml:space="preserve">Бальзам после бритья с облепихой, календулой и маслом грейпфрута (восстанавливающий) коробке, 50 мл </t>
  </si>
  <si>
    <t xml:space="preserve">Бальзам после бритья с хлорофиллом, ментолом и D-пантенолом (освежающий) в коробке, 50 мл </t>
  </si>
  <si>
    <t>Бальзам после бритья с эхинацеей, гамамелисом и маслом чайного дерева (противовоспалительный) в коробке, 50 мл</t>
  </si>
  <si>
    <r>
      <t xml:space="preserve">Массажное масло для лица, 15 мл        </t>
    </r>
    <r>
      <rPr>
        <b/>
        <sz val="10"/>
        <color indexed="10"/>
        <rFont val="Arial"/>
        <family val="2"/>
        <charset val="204"/>
      </rPr>
      <t xml:space="preserve">    </t>
    </r>
  </si>
  <si>
    <t>Горячее обертывание, 300 г</t>
  </si>
  <si>
    <t>Холодное обертывание, 300 г</t>
  </si>
  <si>
    <t>300 мл</t>
  </si>
  <si>
    <t>35 г</t>
  </si>
  <si>
    <t>Шампунь-кондиционер для норм., сух., тонких и ломких волос, 250 мл</t>
  </si>
  <si>
    <t xml:space="preserve">Шампунь "Крапива"  укрепляющий, 100 мл   </t>
  </si>
  <si>
    <t xml:space="preserve">Молочко "Овсянка" для тела, 100 мл   </t>
  </si>
  <si>
    <t xml:space="preserve">Бальзам после бритья для кожи головы, 60 мл   </t>
  </si>
  <si>
    <t xml:space="preserve">Мыло подарочное в коробке "Курский соловей", 105 г  </t>
  </si>
  <si>
    <t xml:space="preserve">Косметичка ПВХ подарочная №1       13*10*5   </t>
  </si>
  <si>
    <r>
      <t xml:space="preserve">Косметичка ПВХ подарочная №2       15.5*12*5    </t>
    </r>
    <r>
      <rPr>
        <b/>
        <sz val="10"/>
        <color indexed="10"/>
        <rFont val="Arial"/>
        <family val="2"/>
        <charset val="204"/>
      </rPr>
      <t xml:space="preserve"> </t>
    </r>
  </si>
  <si>
    <t xml:space="preserve">Коробка  КРАФТ с прозрачной крышкой+обечайка+наполнитель 15.5*11*4.5   </t>
  </si>
  <si>
    <t xml:space="preserve">Коробка  БЕЛАЯ с прозрачной крышкой+обечайка+наполнитель  15.5*11*4.5   </t>
  </si>
  <si>
    <t>Шампунь BLOND восстанавливающий для сух. и окраш. волос, 250 мл</t>
  </si>
  <si>
    <t>Шампунь АИР укрепляющий для жирн. кожи головы и сух. кончиков, 250 мл</t>
  </si>
  <si>
    <t>Шампунь ДУБОК балансирующий для жирн. волос и кожи головы, 250 мл</t>
  </si>
  <si>
    <t>Шампунь ИМБИРЬ и ПИОН блеск и объем для всех типов волос, 250 мл</t>
  </si>
  <si>
    <t>Шампунь ЛАВАНДА увлажняющий для сух., поврежд. и окраш., 250 мл</t>
  </si>
  <si>
    <t>Кондиционер АЛТЕЙ и ЦИКОРИЙ восстанавливающий для всех типов волос, 250 мл</t>
  </si>
  <si>
    <t>Альгинатная маска, омолаживающая с центеллой азиатской, 20 г</t>
  </si>
  <si>
    <t>Альгинатная маска, очищающая с портулаком и коллагеном, 20 г</t>
  </si>
  <si>
    <t>Альгинатная маска, увлажняющая с гиалуроновой кислотой, 20 г</t>
  </si>
  <si>
    <t>Альгинатная маска, успокаивающая с муцином улитки, 20 г</t>
  </si>
  <si>
    <r>
      <t>№ 5  Крем для лица День/Ночь (бактерицидный), 50 мл</t>
    </r>
    <r>
      <rPr>
        <b/>
        <sz val="10"/>
        <color indexed="10"/>
        <rFont val="Arial"/>
        <family val="2"/>
        <charset val="204"/>
      </rPr>
      <t xml:space="preserve">   </t>
    </r>
  </si>
  <si>
    <t xml:space="preserve">Сыворотка "Облепиха" биоактивная, 25 мл </t>
  </si>
  <si>
    <t xml:space="preserve">Сыворотка "Роза" освежающая, 25 мл   </t>
  </si>
  <si>
    <t xml:space="preserve">Бальзам "Крапива" для кожи головы и волос, 350 мл </t>
  </si>
  <si>
    <t xml:space="preserve">Шампунь "Крапива"  укрепляющий, 250 мл  </t>
  </si>
  <si>
    <t xml:space="preserve">Маска "Крапива" для кожи головы и волос (против выпадения волос и для ускорения их роста), 150 мл </t>
  </si>
  <si>
    <t>Бальзам № 3   Пихта, 50 мл</t>
  </si>
  <si>
    <t>v</t>
  </si>
  <si>
    <t xml:space="preserve">Серия "МУЖСКОЙ ХАРАКТЕР"    </t>
  </si>
  <si>
    <t>135 г</t>
  </si>
  <si>
    <t xml:space="preserve">Гель для душа "Лавандовый сон" (успокаивающий), 250 мл </t>
  </si>
  <si>
    <r>
      <rPr>
        <b/>
        <sz val="10"/>
        <color indexed="8"/>
        <rFont val="Arial"/>
        <family val="2"/>
        <charset val="204"/>
      </rPr>
      <t>Гель для душа "Сочный грейпфрут" (тонизирующий), 250 мл</t>
    </r>
    <r>
      <rPr>
        <b/>
        <sz val="8"/>
        <color indexed="10"/>
        <rFont val="Arial"/>
        <family val="2"/>
        <charset val="204"/>
      </rPr>
      <t xml:space="preserve"> </t>
    </r>
  </si>
  <si>
    <t xml:space="preserve">Гель для душа "Цветочный мармелад" (чувственный), 250 мл </t>
  </si>
  <si>
    <t>200 г</t>
  </si>
  <si>
    <t>БАТТЕРЫ (базовые масла), 100 мл</t>
  </si>
  <si>
    <t>Кокоса масло (butter), 100%,  рафин., 100 мл, флакон с дозатором</t>
  </si>
  <si>
    <t>СОЛИ для ванн</t>
  </si>
  <si>
    <t>600г</t>
  </si>
  <si>
    <t xml:space="preserve">Эфирные масла и  композиции    </t>
  </si>
  <si>
    <t>Эф. композиция "Укрепление ногтей и кутикул" 10 мл</t>
  </si>
  <si>
    <t xml:space="preserve">МАССАЖНЫЕ МАСЛА     </t>
  </si>
  <si>
    <r>
      <rPr>
        <b/>
        <sz val="10"/>
        <rFont val="Arial"/>
        <family val="2"/>
        <charset val="204"/>
      </rPr>
      <t xml:space="preserve">Массажное масло для лица, 200 мл           </t>
    </r>
    <r>
      <rPr>
        <b/>
        <sz val="10"/>
        <color indexed="10"/>
        <rFont val="Arial"/>
        <family val="2"/>
        <charset val="204"/>
      </rPr>
      <t xml:space="preserve"> </t>
    </r>
  </si>
  <si>
    <t xml:space="preserve">Массажное масло для тела, 700 мл           </t>
  </si>
  <si>
    <t>700 мл</t>
  </si>
  <si>
    <t>Этикетки</t>
  </si>
  <si>
    <t>1 кг</t>
  </si>
  <si>
    <t>"Апельсиновое" (освежающее)</t>
  </si>
  <si>
    <t>"Дегтярный" (твердый шампунь для жирных волос)</t>
  </si>
  <si>
    <t>"Дрожжевое" (твердый шампунь для ломких волос)</t>
  </si>
  <si>
    <t>"Дубок" (твердый шампунь для жирных волос)</t>
  </si>
  <si>
    <t>"Крапива" (твердый шампунь против перхоти)</t>
  </si>
  <si>
    <t>"Можжевеловый" (тв. шампунь для укрепления корней)</t>
  </si>
  <si>
    <t>"Репейный" (тв. шампунь)</t>
  </si>
  <si>
    <t>"Розмарин" (тв. шампунь)</t>
  </si>
  <si>
    <t>Мыло для мытья фруктов и овощей, 100 г</t>
  </si>
  <si>
    <t>Мыло универсальное (для стирки, мытья посуды и пр.) , 145 г</t>
  </si>
  <si>
    <t>Сопутствующие товары</t>
  </si>
  <si>
    <t>ЛОЖКА (укажите, если заказали сухие маски)</t>
  </si>
  <si>
    <t>Коробка подарочная 16*11*6  крафт</t>
  </si>
  <si>
    <t xml:space="preserve">Мочалка лыковая 45 см </t>
  </si>
  <si>
    <t>Мочалка лыковая 90 см</t>
  </si>
  <si>
    <t>Мочалка лыковая с ручками</t>
  </si>
  <si>
    <t>0677</t>
  </si>
  <si>
    <t xml:space="preserve">Мыльница-решетка деревянная с логотипом   </t>
  </si>
  <si>
    <t>Мыльница-решетка деревянная без логотипа</t>
  </si>
  <si>
    <t xml:space="preserve">Пилка шлифовальная для ног  (двусторонняя)  </t>
  </si>
  <si>
    <t>0065</t>
  </si>
  <si>
    <t>Банка mini (под пробники)</t>
  </si>
  <si>
    <r>
      <rPr>
        <b/>
        <sz val="10"/>
        <rFont val="Arial"/>
        <family val="2"/>
        <charset val="204"/>
      </rPr>
      <t>Банка пластиковая подарочная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125х100 мм</t>
    </r>
    <r>
      <rPr>
        <b/>
        <sz val="10"/>
        <color indexed="10"/>
        <rFont val="Arial"/>
        <family val="2"/>
        <charset val="204"/>
      </rPr>
      <t xml:space="preserve"> </t>
    </r>
  </si>
  <si>
    <t>Этикетки к брусам</t>
  </si>
  <si>
    <t>Каталог (презентация продукции)</t>
  </si>
  <si>
    <t>Шоу-бокс</t>
  </si>
  <si>
    <t>Итого к оплате</t>
  </si>
  <si>
    <t xml:space="preserve"> </t>
  </si>
  <si>
    <t xml:space="preserve">БУСТЕРЫ    </t>
  </si>
  <si>
    <r>
      <t xml:space="preserve">Пенка для умывания "Белый рис" для лица и зоны вокруг глаз, 150 мл </t>
    </r>
    <r>
      <rPr>
        <b/>
        <sz val="10"/>
        <color indexed="10"/>
        <rFont val="Arial"/>
        <family val="2"/>
        <charset val="204"/>
      </rPr>
      <t xml:space="preserve"> </t>
    </r>
  </si>
  <si>
    <r>
      <t xml:space="preserve">Массажное масло для лица, 60 мл        </t>
    </r>
    <r>
      <rPr>
        <b/>
        <sz val="10"/>
        <color indexed="10"/>
        <rFont val="Arial"/>
        <family val="2"/>
        <charset val="204"/>
      </rPr>
      <t xml:space="preserve">    </t>
    </r>
  </si>
  <si>
    <r>
      <t xml:space="preserve">Массажное масло для тела, 150 мл           </t>
    </r>
    <r>
      <rPr>
        <b/>
        <sz val="10"/>
        <color indexed="10"/>
        <rFont val="Arial"/>
        <family val="2"/>
        <charset val="204"/>
      </rPr>
      <t xml:space="preserve"> </t>
    </r>
  </si>
  <si>
    <t xml:space="preserve">Массажное масло для тела, 15 мл   </t>
  </si>
  <si>
    <t xml:space="preserve">Кипарис, 100 мл  </t>
  </si>
  <si>
    <t xml:space="preserve">Мыло "Лаванда" в коробке, 85 г   </t>
  </si>
  <si>
    <t xml:space="preserve">Мыло "Роза" в коробке, 85 г  </t>
  </si>
  <si>
    <t>Восстанавливающий крем  для загрубевшей кожи ступней и от трещин на пятках, 60 мл</t>
  </si>
  <si>
    <t>Крем для ног  Увлажняющий, питательный, 75 мл</t>
  </si>
  <si>
    <t>Двухфазная эмульсия-дезодорант для устранения потливости и запаха ног, 100 мл</t>
  </si>
  <si>
    <t>Крем  для ухода за диабетической стопой, 100 мл</t>
  </si>
  <si>
    <r>
      <t>Крем-флюид "Овсянка" для кожи вокруг глаз,  15 мл</t>
    </r>
    <r>
      <rPr>
        <b/>
        <sz val="10"/>
        <color indexed="10"/>
        <rFont val="Arial"/>
        <family val="2"/>
        <charset val="204"/>
      </rPr>
      <t xml:space="preserve">  </t>
    </r>
  </si>
  <si>
    <r>
      <t xml:space="preserve">Пенка для умывания "Роза" для лица и зоны вокруг глаз, 150 мл </t>
    </r>
    <r>
      <rPr>
        <b/>
        <sz val="10"/>
        <color indexed="10"/>
        <rFont val="Arial"/>
        <family val="2"/>
        <charset val="204"/>
      </rPr>
      <t xml:space="preserve"> </t>
    </r>
  </si>
  <si>
    <t xml:space="preserve">Крем для кожи вокруг глаз "Белый рис", 15 мл   </t>
  </si>
  <si>
    <t xml:space="preserve">Мыло для бритья с белым перцем в банке, 100 г  </t>
  </si>
  <si>
    <t xml:space="preserve">Мыло для бритья с гурьюнским бальзамом в банке, 100 г </t>
  </si>
  <si>
    <r>
      <t xml:space="preserve">Гель для душа с белым перцем, 200 мл  </t>
    </r>
    <r>
      <rPr>
        <b/>
        <sz val="10"/>
        <color indexed="10"/>
        <rFont val="Arial"/>
        <family val="2"/>
        <charset val="204"/>
      </rPr>
      <t xml:space="preserve"> </t>
    </r>
  </si>
  <si>
    <t xml:space="preserve">Гель для душа с гурьюнским бальзамом, 200 мл   </t>
  </si>
  <si>
    <r>
      <t xml:space="preserve">Гель для душа "Мужской характер" с черным кофе, 200 мл </t>
    </r>
    <r>
      <rPr>
        <b/>
        <sz val="10"/>
        <color indexed="10"/>
        <rFont val="Arial"/>
        <family val="2"/>
        <charset val="204"/>
      </rPr>
      <t xml:space="preserve"> </t>
    </r>
  </si>
  <si>
    <t xml:space="preserve">Шампунь "Мужской характер" с черным кофе, 250 мл  </t>
  </si>
  <si>
    <r>
      <t xml:space="preserve">Серия  БЕЛАЯ УЛИТКА            </t>
    </r>
    <r>
      <rPr>
        <b/>
        <sz val="10"/>
        <color indexed="10"/>
        <rFont val="Arial"/>
        <family val="2"/>
        <charset val="204"/>
      </rPr>
      <t xml:space="preserve"> </t>
    </r>
  </si>
  <si>
    <t>Бальзам для губ "Облепиха" в коробочке, 10 мл</t>
  </si>
  <si>
    <t>FAMILY    жидкое мыло для рук, 300 мл</t>
  </si>
  <si>
    <t>FAMILY    крем детский и для всей семьи,  35 г</t>
  </si>
  <si>
    <t xml:space="preserve">№ 15  Пенка для умывания, бактерицидная, 150 мл   </t>
  </si>
  <si>
    <r>
      <t xml:space="preserve">ТВЕРДЫЕ ШАМПУНИ для волос в коробочках </t>
    </r>
    <r>
      <rPr>
        <b/>
        <sz val="11"/>
        <rFont val="Arial"/>
        <family val="2"/>
        <charset val="204"/>
      </rPr>
      <t xml:space="preserve"> </t>
    </r>
    <r>
      <rPr>
        <b/>
        <sz val="11"/>
        <color indexed="10"/>
        <rFont val="Arial"/>
        <family val="2"/>
        <charset val="204"/>
      </rPr>
      <t>85</t>
    </r>
    <r>
      <rPr>
        <b/>
        <sz val="10"/>
        <color indexed="10"/>
        <rFont val="Arial"/>
        <family val="2"/>
        <charset val="204"/>
      </rPr>
      <t xml:space="preserve"> г</t>
    </r>
  </si>
  <si>
    <r>
      <t xml:space="preserve">Маска "Овсянка" для лица, интенс. восстановление, 50 г </t>
    </r>
    <r>
      <rPr>
        <b/>
        <sz val="10"/>
        <rFont val="Arial"/>
        <family val="2"/>
        <charset val="204"/>
      </rPr>
      <t xml:space="preserve"> </t>
    </r>
  </si>
  <si>
    <t>Коробка подарочная 16*11*6 с новогодней этикеткой "Красные сани"    + наполнитель</t>
  </si>
  <si>
    <t>Коробка подарочная 16*11*6 с новогодней этикеткой "Зимние забавы"   +наполнитель</t>
  </si>
  <si>
    <t xml:space="preserve">Коробка подарочная 16*11*6 крафт с этикеткой "Мужской характер"  + наполнитель </t>
  </si>
  <si>
    <t xml:space="preserve">Коробка подарочная 16*11*6 крафт с этикеткой "Птицы" +наполнитель </t>
  </si>
  <si>
    <t xml:space="preserve">Коробка подарочная 16*11*6 крафт с этикеткой "Цветы" +наполнитель </t>
  </si>
  <si>
    <t>Коробка подарочная 16*11*6 с новогодней этикеткой "Домики"     +наполнитель</t>
  </si>
  <si>
    <t xml:space="preserve">№ 3.3   Сыворотка-филлер для лица, шеи и зоны декольте, 25 мл  </t>
  </si>
  <si>
    <t xml:space="preserve">№4.1   Крем для рук, 50 мл     </t>
  </si>
  <si>
    <t xml:space="preserve">Двухфазная эмульсия для снятия макияжа, 100 мл     </t>
  </si>
  <si>
    <t xml:space="preserve">№4.2   Крем-суфле для тела, 100 мл   </t>
  </si>
  <si>
    <t>Пакет бумажный крафт без ручек 350*120*85 (беж)</t>
  </si>
  <si>
    <t>Пакет бумажный белый с логотипом 240*220*100</t>
  </si>
  <si>
    <t>Пакеты бумажные крафт с логотипом  240*220*120 (беж)</t>
  </si>
  <si>
    <r>
      <t xml:space="preserve">Серия "FAMILY"  (для всей семьи) </t>
    </r>
    <r>
      <rPr>
        <b/>
        <sz val="11"/>
        <color indexed="10"/>
        <rFont val="Arial"/>
        <family val="2"/>
        <charset val="204"/>
      </rPr>
      <t xml:space="preserve">    </t>
    </r>
  </si>
  <si>
    <r>
      <t xml:space="preserve">Тоник "Овсянка" увлажняющий, 150 мл </t>
    </r>
    <r>
      <rPr>
        <b/>
        <sz val="10"/>
        <color indexed="10"/>
        <rFont val="Arial"/>
        <family val="2"/>
        <charset val="204"/>
      </rPr>
      <t xml:space="preserve"> </t>
    </r>
  </si>
  <si>
    <r>
      <t xml:space="preserve">СОЛНЦЕЗАЩИТНАЯ серия / UVB/UVA protection   </t>
    </r>
    <r>
      <rPr>
        <b/>
        <sz val="10"/>
        <color indexed="10"/>
        <rFont val="Arial"/>
        <family val="2"/>
        <charset val="204"/>
      </rPr>
      <t xml:space="preserve">  </t>
    </r>
  </si>
  <si>
    <r>
      <t xml:space="preserve">№ 12  Сыворотка для лица день/ночь с БЕТУЛИНОМ (противовоспалительная), 25 мл  </t>
    </r>
    <r>
      <rPr>
        <b/>
        <sz val="10"/>
        <color indexed="10"/>
        <rFont val="Arial"/>
        <family val="2"/>
        <charset val="204"/>
      </rPr>
      <t xml:space="preserve"> </t>
    </r>
  </si>
  <si>
    <r>
      <t>7.2  Солнцезащитный крем-флюид для лица SPF 30, 20 мл</t>
    </r>
    <r>
      <rPr>
        <b/>
        <sz val="10"/>
        <color indexed="10"/>
        <rFont val="Arial"/>
        <family val="2"/>
        <charset val="204"/>
      </rPr>
      <t xml:space="preserve"> </t>
    </r>
  </si>
  <si>
    <t>7.3  Солнцезащитный крем-флюид для лица SPF 50, 20 мл</t>
  </si>
  <si>
    <t xml:space="preserve">УХОД ЗА НОГАМИ                   </t>
  </si>
  <si>
    <r>
      <t>Крем для рук "Овсянка", увлажн. и восстановл., 100 мл</t>
    </r>
    <r>
      <rPr>
        <b/>
        <sz val="10"/>
        <color indexed="10"/>
        <rFont val="Arial"/>
        <family val="2"/>
        <charset val="204"/>
      </rPr>
      <t xml:space="preserve">   </t>
    </r>
  </si>
  <si>
    <t xml:space="preserve">Гель-шампунь  "Грейпфрут", 200 мл  </t>
  </si>
  <si>
    <r>
      <t xml:space="preserve">Гель-шампунь "Ромовая баба", 200 мл  </t>
    </r>
    <r>
      <rPr>
        <b/>
        <sz val="10"/>
        <color indexed="10"/>
        <rFont val="Arial"/>
        <family val="2"/>
        <charset val="204"/>
      </rPr>
      <t xml:space="preserve"> </t>
    </r>
  </si>
  <si>
    <t>Бальзам для губ "Облепиха" (восстанавливающий), 10 мл</t>
  </si>
  <si>
    <t>Сыворотка "Крапива" активатор роста волос, 100 мл + ПЕРЧАТКИ</t>
  </si>
  <si>
    <t>МЫЛО натуральное в БРУСАХ цена за 1 кг</t>
  </si>
  <si>
    <t xml:space="preserve">Сыворотка-активатор роста для волос цвета БЛОНД, 100 мл </t>
  </si>
  <si>
    <t xml:space="preserve">Коробка подарочная (с окошком, 23,5*23,5*6) </t>
  </si>
  <si>
    <t>5 л</t>
  </si>
  <si>
    <t>105 г</t>
  </si>
  <si>
    <t>"Лаванда" (успокаивающее)</t>
  </si>
  <si>
    <t>"Монастырское" (мыло-скраб)</t>
  </si>
  <si>
    <t>"Облепиха" (регенерирующее)</t>
  </si>
  <si>
    <t>"Петрушка" (отбеливающее)</t>
  </si>
  <si>
    <t>"Полынь" (противовоспалительное)</t>
  </si>
  <si>
    <t>"Шалфей" (омолаживающее)</t>
  </si>
  <si>
    <t>Мыло на деревянной решетке в ассортименте</t>
  </si>
  <si>
    <t xml:space="preserve">Мыло mini 40 г в ассортименте              </t>
  </si>
  <si>
    <t>40 г</t>
  </si>
  <si>
    <t>ЭКЗОТИЧЕСКИЕ МЫЛА</t>
  </si>
  <si>
    <t>"Африканское" с масло Ши, 120 г</t>
  </si>
  <si>
    <t xml:space="preserve">Мыло-скраб "Марокканское бельди"  с эвкалиптом, 75 мл  </t>
  </si>
  <si>
    <t>Мыло-скраб "Марокканское бельди"  с эвкалиптом, 250 мл</t>
  </si>
  <si>
    <t xml:space="preserve">Мыло ПОДАРОЧНОЕ     </t>
  </si>
  <si>
    <r>
      <rPr>
        <b/>
        <sz val="10"/>
        <rFont val="Arial Cyr"/>
        <charset val="204"/>
      </rPr>
      <t xml:space="preserve">"Рождественская лаванда", 78 г  </t>
    </r>
    <r>
      <rPr>
        <b/>
        <sz val="10"/>
        <color indexed="10"/>
        <rFont val="Arial Cyr"/>
        <charset val="204"/>
      </rPr>
      <t xml:space="preserve"> </t>
    </r>
  </si>
  <si>
    <t>78 г</t>
  </si>
  <si>
    <r>
      <rPr>
        <b/>
        <sz val="10"/>
        <rFont val="Arial Cyr"/>
        <charset val="204"/>
      </rPr>
      <t>"Рождественский мандарин", 78 г</t>
    </r>
    <r>
      <rPr>
        <b/>
        <sz val="10"/>
        <color indexed="10"/>
        <rFont val="Arial Cyr"/>
        <charset val="204"/>
      </rPr>
      <t xml:space="preserve">   </t>
    </r>
  </si>
  <si>
    <t xml:space="preserve">"Рождественский вечер", 78 г     </t>
  </si>
  <si>
    <t xml:space="preserve">"Рождественская ёлочка" , 78 г    </t>
  </si>
  <si>
    <t xml:space="preserve">Мыло новогоднее "Апельсин", 145 г    </t>
  </si>
  <si>
    <t>145 г</t>
  </si>
  <si>
    <t xml:space="preserve">Мыло новогоднее "Ванильное", 145 г     </t>
  </si>
  <si>
    <t xml:space="preserve">Мыло новогоднее "Детское", 145 г   </t>
  </si>
  <si>
    <t xml:space="preserve">Мыло новогоднее "Лаванда", 145 г     </t>
  </si>
  <si>
    <t xml:space="preserve">Мыло новогоднее "Молочное", 145 г     </t>
  </si>
  <si>
    <t>Мыло в мешочке "Оливковое", 145 г</t>
  </si>
  <si>
    <t>2х75 г</t>
  </si>
  <si>
    <t xml:space="preserve">Подарочный набор "Цветок лилии", мыло 2х75 г  </t>
  </si>
  <si>
    <t xml:space="preserve">"Апельсиновое" с миндальным маслом и мятой, 145 г </t>
  </si>
  <si>
    <t xml:space="preserve">"Зверобой" противовоспалит., деодорирующее, 145 г  </t>
  </si>
  <si>
    <t xml:space="preserve">"Лаванда" смягчающ., увлажняющее, 145 г  </t>
  </si>
  <si>
    <t>"Молочное" с цветочным медом и ванилью, 145 г</t>
  </si>
  <si>
    <t xml:space="preserve">"Одуванчик" ухаживающ., восстанавливающее, 145 г  </t>
  </si>
  <si>
    <r>
      <rPr>
        <b/>
        <sz val="10"/>
        <rFont val="Arial"/>
        <family val="2"/>
        <charset val="204"/>
      </rPr>
      <t xml:space="preserve">Мыло С ЛЮФОЙ   </t>
    </r>
    <r>
      <rPr>
        <b/>
        <sz val="10"/>
        <color indexed="10"/>
        <rFont val="Arial"/>
        <family val="2"/>
        <charset val="204"/>
      </rPr>
      <t xml:space="preserve"> </t>
    </r>
  </si>
  <si>
    <t>130 г</t>
  </si>
  <si>
    <t>Интимное мыло "FeminaОРГАНИКА", 200 мл (гипоаллергенное)</t>
  </si>
  <si>
    <t>Интимное мыло "FeminaФИТОЛИЯ", 200 мл (эф.масло дамасской розы)</t>
  </si>
  <si>
    <t>350 мл</t>
  </si>
  <si>
    <t>95 мл</t>
  </si>
  <si>
    <t>Mini</t>
  </si>
  <si>
    <t>"Дегтярный" (для жирных волос)</t>
  </si>
  <si>
    <t>"Дрожжевой" (для поврежденных волос)</t>
  </si>
  <si>
    <t>"Дубок" (для жирных волос)</t>
  </si>
  <si>
    <t>"Крапива" (для нормальных волос)</t>
  </si>
  <si>
    <t>"Можжевеловый" (для ослабленных волос)</t>
  </si>
  <si>
    <t>"Репейный" (для сухих волос)</t>
  </si>
  <si>
    <t>"Розмарин" (для всех типов волос)</t>
  </si>
  <si>
    <r>
      <rPr>
        <b/>
        <sz val="10"/>
        <rFont val="Arial"/>
        <family val="2"/>
        <charset val="204"/>
      </rPr>
      <t xml:space="preserve">МЫЛО серии  «Монастырский сбор»  </t>
    </r>
    <r>
      <rPr>
        <b/>
        <sz val="11"/>
        <color indexed="10"/>
        <rFont val="Arial"/>
        <family val="2"/>
        <charset val="204"/>
      </rPr>
      <t>100 г</t>
    </r>
  </si>
  <si>
    <t>Пробники</t>
  </si>
  <si>
    <t>"Детское" оливковое (противовоспалительное)</t>
  </si>
  <si>
    <t>"Апельсин" (освежающее)</t>
  </si>
  <si>
    <t>"Дегтярное" (оздоровительное)</t>
  </si>
  <si>
    <t>"Зверобой" (деодорирующее)</t>
  </si>
  <si>
    <t>"Зеленый чай" (антиоксидантное)</t>
  </si>
  <si>
    <t>"Календула" (противовоспалительное)</t>
  </si>
  <si>
    <t xml:space="preserve">Крем с матриксилом вокруг глаз, 15 мл </t>
  </si>
  <si>
    <t xml:space="preserve">Мыло подарочное  "Рыба" в коробке, 155 г   </t>
  </si>
  <si>
    <t>155 г</t>
  </si>
  <si>
    <r>
      <rPr>
        <b/>
        <sz val="10"/>
        <rFont val="Arial"/>
        <family val="2"/>
        <charset val="204"/>
      </rPr>
      <t xml:space="preserve">Шампунь "Пивной" для любого типа волос, 250 мл  </t>
    </r>
    <r>
      <rPr>
        <b/>
        <sz val="10"/>
        <color indexed="10"/>
        <rFont val="Arial"/>
        <family val="2"/>
        <charset val="204"/>
      </rPr>
      <t xml:space="preserve"> </t>
    </r>
  </si>
  <si>
    <t xml:space="preserve">Мыло для умывания и бритья "Мужской характер" с маслом алтайской ОБЛЕПИХИ, 85 г </t>
  </si>
  <si>
    <t xml:space="preserve">Мыло для умывания и бритья "Мужской характер" с маслом ЛАВАНДЫ и подорожником, 85 г    </t>
  </si>
  <si>
    <t>Мыло для умывания и бритья "Мужской характер" с маслами ПОЛЫНИ и сандала, 85 г</t>
  </si>
  <si>
    <t>Мыло для бритья с лавандой в банке, 100 г</t>
  </si>
  <si>
    <t>Мыло для бритья с ментолом в банке, 100 г</t>
  </si>
  <si>
    <t xml:space="preserve">Гель для душа "Мужской характер" с индийской мятой, 200 мл  </t>
  </si>
  <si>
    <t xml:space="preserve">Шампунь "Мужской характер" с хвощом, 250 мл </t>
  </si>
  <si>
    <t>200  мл</t>
  </si>
  <si>
    <t>Двухфазная эмульсия Охлаждающая для снятия усталости и отечности ног, 150 мл</t>
  </si>
  <si>
    <t>Зеленый чай, 100 мл</t>
  </si>
  <si>
    <t>Василек, 100 мл</t>
  </si>
  <si>
    <t xml:space="preserve">Календула, 100 мл    </t>
  </si>
  <si>
    <t>Кориандр, 100 мл</t>
  </si>
  <si>
    <t>Лаванда, 100 мл</t>
  </si>
  <si>
    <t xml:space="preserve">Мята, 100 мл      </t>
  </si>
  <si>
    <t>Петрушка, 100 мл</t>
  </si>
  <si>
    <t>Роза, 100 мл</t>
  </si>
  <si>
    <t>Ромашка, 100 мл</t>
  </si>
  <si>
    <t>Чабрец, 100 мл</t>
  </si>
  <si>
    <t xml:space="preserve">Шалфей мускатный, 100 мл    </t>
  </si>
  <si>
    <t>БАЛЬЗАМЫ ДЛЯ ГУБ</t>
  </si>
  <si>
    <t xml:space="preserve">Ухаживающие средства для ИНТИМНОЙ ГИГИЕНЫ </t>
  </si>
  <si>
    <t>Гидрофильное масло "FeminaОЛИВИЯ", 150 мл</t>
  </si>
  <si>
    <t>Серия "МОНАСТЫРСКИЙ СБОР"</t>
  </si>
  <si>
    <t>50  мл</t>
  </si>
  <si>
    <t>Бальзам № 5   Облепиха, 50 мл</t>
  </si>
  <si>
    <t>Бальзам № 7   Сабельник, 50 мл</t>
  </si>
  <si>
    <t>Бальзам № 8   Каштан и Чага, 50 мл</t>
  </si>
  <si>
    <t xml:space="preserve">Бальзам № 9   Окопник, 50 мл    </t>
  </si>
  <si>
    <t>Менеджер</t>
  </si>
  <si>
    <t>Упаковщица</t>
  </si>
  <si>
    <t>Дата выполнения</t>
  </si>
  <si>
    <t>Количество мест</t>
  </si>
  <si>
    <t>Вес / № короба</t>
  </si>
  <si>
    <t xml:space="preserve">Дата </t>
  </si>
  <si>
    <t>Клиент</t>
  </si>
  <si>
    <t>Транспортная компания</t>
  </si>
  <si>
    <t>Адрес доставки (город)</t>
  </si>
  <si>
    <t>Дополнительная упаковка (обрешетка, паллетный борт)</t>
  </si>
  <si>
    <t>Контактное лицо, телефон</t>
  </si>
  <si>
    <t>Особые отметки (выставка, срочность, штрих-коды и пр.)</t>
  </si>
  <si>
    <t>штрих-код</t>
  </si>
  <si>
    <t>Артикул</t>
  </si>
  <si>
    <t>Номенклатура</t>
  </si>
  <si>
    <t xml:space="preserve">Кол-во </t>
  </si>
  <si>
    <t>Выполнение</t>
  </si>
  <si>
    <t>Дополнительно</t>
  </si>
  <si>
    <t>Сумма заказа</t>
  </si>
  <si>
    <t>Крем № 0     базовый уход день/ночь, 30 мл</t>
  </si>
  <si>
    <t>30 мл</t>
  </si>
  <si>
    <t>Бустер № 1     Антистресс уход, 15 мл</t>
  </si>
  <si>
    <t>15 мл</t>
  </si>
  <si>
    <t>Бустер № 2    Аnti-age восстановление, 15 мл</t>
  </si>
  <si>
    <t xml:space="preserve">СКРАБЫ и МАСКИ для лица    </t>
  </si>
  <si>
    <t>Гоммаж деликатный с гранулами жожоба, 75 мл</t>
  </si>
  <si>
    <t>75 мл</t>
  </si>
  <si>
    <t>Маска очищающая с чаем матча, 65 г (+ ШПАТЕЛЬ)</t>
  </si>
  <si>
    <t>65 г</t>
  </si>
  <si>
    <t>№ 0.1   Гель для умывания, 100 мл</t>
  </si>
  <si>
    <t>100 мл</t>
  </si>
  <si>
    <t>№ 0.2   Молочко для демакияжа области вокруг глаз, 150 мл</t>
  </si>
  <si>
    <t>150 мл</t>
  </si>
  <si>
    <t>№ 0.3   Двухфазная эмульсия для снятия макияжа, 200 мл</t>
  </si>
  <si>
    <t>200 мл</t>
  </si>
  <si>
    <t>№ 0.4   Гидрофильное масло для умывания и снятия макияжа, 150 мл</t>
  </si>
  <si>
    <t>№ 1.1   Тоник Родиола розовая, 100 мл</t>
  </si>
  <si>
    <t>№ 2.1   Крем-сыворотка с эффектом ботокса для кожи вокруг глаз, 15 мл</t>
  </si>
  <si>
    <t>№ 2.2   Крем для кожи вокруг глаз день-ночь, 15 мл</t>
  </si>
  <si>
    <t xml:space="preserve">№ 2.3   Крем с матриксилом для кожи вокруг глаз день-ночь, 15 мл </t>
  </si>
  <si>
    <t xml:space="preserve">№ 3.1   Дневной крем для лица интенсив-актив, 30 мл  </t>
  </si>
  <si>
    <t xml:space="preserve">№ 3.1   Дневной крем для лица интенсив-актив, 50 мл </t>
  </si>
  <si>
    <t>50 мл</t>
  </si>
  <si>
    <t xml:space="preserve">№ 3.2   Ночной крем для лица , 30 мл   </t>
  </si>
  <si>
    <t>№ 3.2   Ночной крем для лица , 50 мл</t>
  </si>
  <si>
    <t xml:space="preserve">Двухфазная эмульсия для снятия макияжа, 150 мл   </t>
  </si>
  <si>
    <t>10 мл</t>
  </si>
  <si>
    <t xml:space="preserve">Крем для лица "Белый рис" ДНЕВНОЙ, 30 мл   </t>
  </si>
  <si>
    <t>Крем для лица "Белый рис" ДНЕВНОЙ, 50 мл</t>
  </si>
  <si>
    <t xml:space="preserve">Крем для лица и зоны декольте "Белый рис" НОЧНОЙ, 30 мл </t>
  </si>
  <si>
    <t>Крем для лица и зоны декольте "Белый рис" НОЧНОЙ, 50 мл</t>
  </si>
  <si>
    <t>Крем для рук "Белый рис", 100 мл</t>
  </si>
  <si>
    <t xml:space="preserve">Крем для рук "Белый рис", 30 мл   </t>
  </si>
  <si>
    <t>Молочко для снятия макияжа "Белый рис", 150 мл</t>
  </si>
  <si>
    <t>Молочко для тела "Белый рис", 200 мл</t>
  </si>
  <si>
    <t>130г</t>
  </si>
  <si>
    <t xml:space="preserve">Сыворотка "Белый рис" для лица и области вокруг глаз, 25 мл  </t>
  </si>
  <si>
    <t>25 мл</t>
  </si>
  <si>
    <t xml:space="preserve">Шампунь для волос "Белый рис", 250 мл    </t>
  </si>
  <si>
    <t>250 мл</t>
  </si>
  <si>
    <t>Серия "ОБЛЕПИХА" (биоактивная)</t>
  </si>
  <si>
    <t xml:space="preserve">Тоник "Облепиха" биоактивный, 150 мл   </t>
  </si>
  <si>
    <r>
      <rPr>
        <b/>
        <sz val="10"/>
        <rFont val="Arial"/>
        <family val="2"/>
        <charset val="204"/>
      </rPr>
      <t>Гель для умывания "Облепиха",  100 мл</t>
    </r>
    <r>
      <rPr>
        <b/>
        <sz val="10"/>
        <color indexed="10"/>
        <rFont val="Arial"/>
        <family val="2"/>
        <charset val="204"/>
      </rPr>
      <t xml:space="preserve"> </t>
    </r>
  </si>
  <si>
    <t xml:space="preserve">Крем для лица "Облепиха" дневной, 30 мл  </t>
  </si>
  <si>
    <t>Крем для лица "Облепиха" дневной, 50 мл</t>
  </si>
  <si>
    <t xml:space="preserve">Крем для лица "Облепиха" ночной, 30 мл   </t>
  </si>
  <si>
    <t>Крем для лица "Облепиха" ночной, 50 мл</t>
  </si>
  <si>
    <t xml:space="preserve">Крем для рук "Облепиха", 100 мл               </t>
  </si>
  <si>
    <r>
      <rPr>
        <b/>
        <sz val="10"/>
        <rFont val="Arial"/>
        <family val="2"/>
        <charset val="204"/>
      </rPr>
      <t>МИНИ !!! Крем для рук "Облепиха", 30 мл</t>
    </r>
    <r>
      <rPr>
        <b/>
        <sz val="10"/>
        <color indexed="10"/>
        <rFont val="Arial"/>
        <family val="2"/>
        <charset val="204"/>
      </rPr>
      <t xml:space="preserve">   </t>
    </r>
  </si>
  <si>
    <t>85 г</t>
  </si>
  <si>
    <t>25  мл</t>
  </si>
  <si>
    <t>Серия "ОВСЯНКА" (для сухой кожи)</t>
  </si>
  <si>
    <t xml:space="preserve">Крем для лица "Овсянка", день /увлажнение и защита/, 30 мл </t>
  </si>
  <si>
    <t xml:space="preserve">Крем для лица "Овсянка", день /увлажнение и защита/, 50 мл </t>
  </si>
  <si>
    <t xml:space="preserve">Крем для лица "Овсянка", ночь, /питание и восстан./, 30 мл </t>
  </si>
  <si>
    <t>Крем для лица "Овсянка", ночь, /питание и восстан./, 50 мл</t>
  </si>
  <si>
    <t>50 г</t>
  </si>
  <si>
    <t>Молочко "Овсянка" для снятия макияжа, 200 мл</t>
  </si>
  <si>
    <t>Молочко "Овсянка" для тела, 200 мл</t>
  </si>
  <si>
    <t>120 г</t>
  </si>
  <si>
    <t>Серия "РОЗА" (ежедневный уход)</t>
  </si>
  <si>
    <t xml:space="preserve">Тоник "Роза" очищающий, 150 мл  </t>
  </si>
  <si>
    <t xml:space="preserve">Мягкий гель для умывания "Роза", 150 мл    </t>
  </si>
  <si>
    <t>60 мл</t>
  </si>
  <si>
    <t xml:space="preserve">Крем для кожи вокруг глаз "Роза", 15 мл  </t>
  </si>
  <si>
    <r>
      <rPr>
        <b/>
        <sz val="10"/>
        <rFont val="Arial"/>
        <family val="2"/>
        <charset val="204"/>
      </rPr>
      <t xml:space="preserve">Крем для лица день-ночь "Роза", 50 мл   </t>
    </r>
    <r>
      <rPr>
        <b/>
        <sz val="10"/>
        <color indexed="10"/>
        <rFont val="Arial"/>
        <family val="2"/>
        <charset val="204"/>
      </rPr>
      <t xml:space="preserve"> </t>
    </r>
  </si>
  <si>
    <t xml:space="preserve">Крем для лица день-ночь "Роза", 30 мл   </t>
  </si>
  <si>
    <t>Мыло "Роза" в шелковой бумаге, 75 г</t>
  </si>
  <si>
    <t>75 г</t>
  </si>
  <si>
    <t>нет</t>
  </si>
  <si>
    <t>Коробка подарочная "Роза" полный комплект (дно+крышка)</t>
  </si>
  <si>
    <t>Коробка подарочная "Роза" донышко</t>
  </si>
  <si>
    <t>Серия "ДЛЯ ПРОБЛЕМНОЙ КОЖИ"</t>
  </si>
  <si>
    <t>100 г</t>
  </si>
  <si>
    <t>№ 2   Мягкий гель для умывания (очищение, демакияж), 100 мл</t>
  </si>
  <si>
    <t>№ 5  Крем для лица День/Ночь (бактерицидный), 30 мл</t>
  </si>
  <si>
    <t>№ 8  Тоник-баланс (повышение тонуса кожи), 150 мл</t>
  </si>
  <si>
    <t xml:space="preserve">№ 11  Сыворотка для лица день/ночь с КОРОЙ ДУБА   (себорегулирующая, матирующая, успокаивающая), 25 мл  </t>
  </si>
  <si>
    <t xml:space="preserve">№ 14  Лосьон очищающий, охлаждающий,  60 мл  </t>
  </si>
  <si>
    <t xml:space="preserve">№ 14  Лосьон очищающий, охлаждающий,  150 мл  </t>
  </si>
  <si>
    <t>20 мл</t>
  </si>
  <si>
    <t xml:space="preserve">7.4  Солнцезащитный крем для лица SPF 30, 30 мл  </t>
  </si>
  <si>
    <t xml:space="preserve">7.5  Солнцезащитный крем для лица SPF 50, 30 мл  </t>
  </si>
  <si>
    <t xml:space="preserve">7.8  Солнцезащитное молочко для тела SPF 50, 150 мл  </t>
  </si>
  <si>
    <t xml:space="preserve">№ 3.5  Крем для лица Retinol active, 30 мл  </t>
  </si>
  <si>
    <t xml:space="preserve">№ 0.5   Энзимная пудра для умывания и пилинга, 35 г  </t>
  </si>
  <si>
    <r>
      <t xml:space="preserve">Серия "ANTI-AGE"   (для возрастной кожи)     </t>
    </r>
    <r>
      <rPr>
        <b/>
        <sz val="10"/>
        <color rgb="FFFF0000"/>
        <rFont val="Arial"/>
        <family val="2"/>
        <charset val="204"/>
      </rPr>
      <t>НОВИНКИ !!!!</t>
    </r>
  </si>
  <si>
    <r>
      <t xml:space="preserve">№ 1.2   PREMIUM Тоник-адаптоген, 150 мл    </t>
    </r>
    <r>
      <rPr>
        <b/>
        <sz val="10"/>
        <color rgb="FFFF0000"/>
        <rFont val="Arial"/>
        <family val="2"/>
        <charset val="204"/>
      </rPr>
      <t>НОВИНКА</t>
    </r>
  </si>
  <si>
    <r>
      <t xml:space="preserve">№ 3.6  PREMIUM Крем для лица с кигелией африканской, 50 мл </t>
    </r>
    <r>
      <rPr>
        <b/>
        <sz val="10"/>
        <color rgb="FFFF0000"/>
        <rFont val="Arial"/>
        <family val="2"/>
        <charset val="204"/>
      </rPr>
      <t>НОВИНКА</t>
    </r>
  </si>
  <si>
    <r>
      <t xml:space="preserve">№ 3.7  PREMIUM Сыворотка с витамином С, 35 мл  </t>
    </r>
    <r>
      <rPr>
        <b/>
        <sz val="10"/>
        <color rgb="FFFF0000"/>
        <rFont val="Arial"/>
        <family val="2"/>
        <charset val="204"/>
      </rPr>
      <t xml:space="preserve"> НОВИНКА</t>
    </r>
  </si>
  <si>
    <r>
      <t xml:space="preserve">№ 3.8  PREMIUM Крем для лица с бакучиолом, 50 мл   </t>
    </r>
    <r>
      <rPr>
        <b/>
        <sz val="10"/>
        <color rgb="FFFF0000"/>
        <rFont val="Arial"/>
        <family val="2"/>
        <charset val="204"/>
      </rPr>
      <t>НОВИНКА</t>
    </r>
  </si>
  <si>
    <r>
      <t>Гель для умывания "Aqua",  100 мл</t>
    </r>
    <r>
      <rPr>
        <b/>
        <sz val="10"/>
        <color indexed="10"/>
        <rFont val="Arial"/>
        <family val="2"/>
        <charset val="204"/>
      </rPr>
      <t xml:space="preserve">   </t>
    </r>
  </si>
  <si>
    <t xml:space="preserve">SENSITIVE Крем-гель для душа , 500 мл   </t>
  </si>
  <si>
    <t xml:space="preserve">                                  Бланк заказа_ОКТЯБРЬ</t>
  </si>
  <si>
    <t>04630454700384</t>
  </si>
  <si>
    <t>04630454700360</t>
  </si>
  <si>
    <t>04630454700018</t>
  </si>
  <si>
    <t>04630454700056</t>
  </si>
  <si>
    <t>04630454700032</t>
  </si>
  <si>
    <t>04630454703460</t>
  </si>
  <si>
    <t>04630454700964</t>
  </si>
  <si>
    <t>04630454700971</t>
  </si>
  <si>
    <t>04630454700551</t>
  </si>
  <si>
    <t>04630454705853</t>
  </si>
  <si>
    <t>04630454700803</t>
  </si>
  <si>
    <t>04630454703125</t>
  </si>
  <si>
    <t>04630454700162</t>
  </si>
  <si>
    <t>04630454705679</t>
  </si>
  <si>
    <t>04630454700179</t>
  </si>
  <si>
    <t>04630454705686</t>
  </si>
  <si>
    <t>04630454700186</t>
  </si>
  <si>
    <t>04630454705693</t>
  </si>
  <si>
    <t>04630454705709</t>
  </si>
  <si>
    <t>04630454700193</t>
  </si>
  <si>
    <t>04630454702906</t>
  </si>
  <si>
    <t>04630454705716</t>
  </si>
  <si>
    <t>04630454705723</t>
  </si>
  <si>
    <t>04630454705747</t>
  </si>
  <si>
    <t>04630454703453</t>
  </si>
  <si>
    <t>04630454701619</t>
  </si>
  <si>
    <t>04630454703118</t>
  </si>
  <si>
    <t>04630454700353</t>
  </si>
  <si>
    <t>04630454700575</t>
  </si>
  <si>
    <t>04630454701282</t>
  </si>
  <si>
    <t>04630454704719</t>
  </si>
  <si>
    <t>04630454700896</t>
  </si>
  <si>
    <t>04630454700810</t>
  </si>
  <si>
    <t>04630454704818</t>
  </si>
  <si>
    <t>04630454703408</t>
  </si>
  <si>
    <t>04630454701299</t>
  </si>
  <si>
    <t>04630454702883</t>
  </si>
  <si>
    <t>04630454702890</t>
  </si>
  <si>
    <t>04630454704030</t>
  </si>
  <si>
    <t>04630454704726</t>
  </si>
  <si>
    <t>04630454700797</t>
  </si>
  <si>
    <t>04630454700391</t>
  </si>
  <si>
    <t>04630454700421</t>
  </si>
  <si>
    <t>04630454700414</t>
  </si>
  <si>
    <t>04630454703798</t>
  </si>
  <si>
    <t>04630454704443</t>
  </si>
  <si>
    <t>04630454704092</t>
  </si>
  <si>
    <t>04630454701305</t>
  </si>
  <si>
    <t>04630454700827</t>
  </si>
  <si>
    <t>04630454700339</t>
  </si>
  <si>
    <t>04630454704566</t>
  </si>
  <si>
    <t>04630454704658</t>
  </si>
  <si>
    <t>04630454705525</t>
  </si>
  <si>
    <t>04630454705532</t>
  </si>
  <si>
    <t>04630454705556</t>
  </si>
  <si>
    <t>04630454705563</t>
  </si>
  <si>
    <t>04630454704740</t>
  </si>
  <si>
    <t>04630454704757</t>
  </si>
  <si>
    <t>04630454704764</t>
  </si>
  <si>
    <t>04630454704771</t>
  </si>
  <si>
    <t>04630454703293</t>
  </si>
  <si>
    <t>04630454703309</t>
  </si>
  <si>
    <t>04630454703316</t>
  </si>
  <si>
    <t>04630454703323</t>
  </si>
  <si>
    <t>04630454704139</t>
  </si>
  <si>
    <t>04630454701626</t>
  </si>
  <si>
    <t>04630454701633</t>
  </si>
  <si>
    <t>04630454700834</t>
  </si>
  <si>
    <t>04630454705860</t>
  </si>
  <si>
    <t>04630454700780</t>
  </si>
  <si>
    <t>04630454703224</t>
  </si>
  <si>
    <t>04630454705754</t>
  </si>
  <si>
    <t>04630454701190</t>
  </si>
  <si>
    <t>04630454705761</t>
  </si>
  <si>
    <t>04630454701206</t>
  </si>
  <si>
    <t>04630454705778</t>
  </si>
  <si>
    <t>04630454703378</t>
  </si>
  <si>
    <t>04630454701213</t>
  </si>
  <si>
    <t>04630454704306</t>
  </si>
  <si>
    <t>04630454700520</t>
  </si>
  <si>
    <t>04630454700445</t>
  </si>
  <si>
    <t>04630454702920</t>
  </si>
  <si>
    <t>04630454703651</t>
  </si>
  <si>
    <t>04630454705662</t>
  </si>
  <si>
    <t>04630454701510</t>
  </si>
  <si>
    <t>04630454705587</t>
  </si>
  <si>
    <t>04630454705518</t>
  </si>
  <si>
    <t>04630454701404</t>
  </si>
  <si>
    <t>04630454700636</t>
  </si>
  <si>
    <t>04630454700643</t>
  </si>
  <si>
    <t>04630454700650</t>
  </si>
  <si>
    <t>04630454700667</t>
  </si>
  <si>
    <t>04630454703859</t>
  </si>
  <si>
    <t>04630454703866</t>
  </si>
  <si>
    <t>от 5 тыс.руб</t>
  </si>
  <si>
    <r>
      <t xml:space="preserve">Sensitive крем для рук в тубе, 30 мл     </t>
    </r>
    <r>
      <rPr>
        <b/>
        <sz val="10"/>
        <color rgb="FFFF0000"/>
        <rFont val="Arial"/>
        <family val="2"/>
        <charset val="204"/>
      </rPr>
      <t>НОВИНКА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</si>
</sst>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6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7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7"/>
      <name val="Arial Cyr"/>
      <family val="2"/>
      <charset val="204"/>
    </font>
    <font>
      <b/>
      <sz val="10"/>
      <color indexed="60"/>
      <name val="Arial"/>
      <family val="2"/>
      <charset val="204"/>
    </font>
    <font>
      <b/>
      <sz val="20"/>
      <name val="Arial"/>
      <family val="2"/>
      <charset val="204"/>
    </font>
    <font>
      <b/>
      <sz val="16"/>
      <name val="Arial"/>
      <family val="2"/>
      <charset val="204"/>
    </font>
    <font>
      <b/>
      <sz val="11"/>
      <name val="Arial"/>
      <family val="2"/>
      <charset val="204"/>
    </font>
    <font>
      <b/>
      <sz val="7"/>
      <name val="Arial Cyr"/>
      <family val="2"/>
      <charset val="204"/>
    </font>
    <font>
      <b/>
      <sz val="8"/>
      <color indexed="8"/>
      <name val="Arial"/>
      <family val="2"/>
      <charset val="204"/>
    </font>
    <font>
      <b/>
      <sz val="7"/>
      <color indexed="8"/>
      <name val="Arial"/>
      <family val="2"/>
      <charset val="204"/>
    </font>
    <font>
      <b/>
      <sz val="10"/>
      <color indexed="8"/>
      <name val="Arial Cyr"/>
      <charset val="204"/>
    </font>
    <font>
      <b/>
      <sz val="10"/>
      <color indexed="8"/>
      <name val="Arial Cyr"/>
      <family val="2"/>
      <charset val="204"/>
    </font>
    <font>
      <b/>
      <sz val="10"/>
      <color indexed="10"/>
      <name val="Arial"/>
      <family val="2"/>
      <charset val="204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b/>
      <sz val="6"/>
      <name val="Arial"/>
      <family val="2"/>
      <charset val="204"/>
    </font>
    <font>
      <sz val="9"/>
      <name val="Arial"/>
      <family val="2"/>
      <charset val="204"/>
    </font>
    <font>
      <sz val="6"/>
      <color indexed="8"/>
      <name val="Arial"/>
      <family val="2"/>
      <charset val="204"/>
    </font>
    <font>
      <sz val="8"/>
      <name val="Arial Cyr"/>
      <family val="2"/>
      <charset val="204"/>
    </font>
    <font>
      <sz val="6"/>
      <name val="Arial Cyr"/>
      <charset val="204"/>
    </font>
    <font>
      <b/>
      <sz val="7"/>
      <name val="Arial Cyr"/>
      <charset val="204"/>
    </font>
    <font>
      <b/>
      <sz val="11"/>
      <color indexed="10"/>
      <name val="Arial"/>
      <family val="2"/>
      <charset val="204"/>
    </font>
    <font>
      <b/>
      <sz val="10"/>
      <color indexed="10"/>
      <name val="Arial Cyr"/>
      <charset val="204"/>
    </font>
    <font>
      <b/>
      <sz val="8"/>
      <color indexed="10"/>
      <name val="Arial"/>
      <family val="2"/>
      <charset val="204"/>
    </font>
    <font>
      <sz val="6"/>
      <name val="Arial Cyr"/>
      <family val="2"/>
      <charset val="204"/>
    </font>
    <font>
      <b/>
      <sz val="15"/>
      <name val="Arial"/>
      <family val="2"/>
      <charset val="204"/>
    </font>
    <font>
      <b/>
      <sz val="10"/>
      <color indexed="9"/>
      <name val="Arial"/>
      <family val="2"/>
      <charset val="204"/>
    </font>
    <font>
      <sz val="6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b/>
      <sz val="10"/>
      <color indexed="22"/>
      <name val="Arial"/>
      <family val="2"/>
      <charset val="204"/>
    </font>
    <font>
      <b/>
      <sz val="10"/>
      <color indexed="22"/>
      <name val="Arial Cyr"/>
      <charset val="204"/>
    </font>
    <font>
      <b/>
      <sz val="10"/>
      <color indexed="22"/>
      <name val="Arial Cyr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8"/>
      <name val="Arial Cyr"/>
      <family val="2"/>
      <charset val="204"/>
    </font>
    <font>
      <b/>
      <sz val="15"/>
      <color indexed="10"/>
      <name val="Arial"/>
      <family val="2"/>
      <charset val="204"/>
    </font>
    <font>
      <b/>
      <sz val="6"/>
      <color indexed="22"/>
      <name val="Arial"/>
      <family val="2"/>
      <charset val="204"/>
    </font>
    <font>
      <b/>
      <sz val="10"/>
      <color indexed="55"/>
      <name val="Arial"/>
      <family val="2"/>
      <charset val="204"/>
    </font>
    <font>
      <b/>
      <sz val="12"/>
      <color indexed="10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indexed="9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6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theme="0"/>
      <name val="Arial Cyr"/>
      <family val="2"/>
      <charset val="204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4"/>
        <bgColor indexed="13"/>
      </patternFill>
    </fill>
    <fill>
      <patternFill patternType="solid">
        <fgColor indexed="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13"/>
      </patternFill>
    </fill>
    <fill>
      <patternFill patternType="solid">
        <fgColor indexed="26"/>
        <bgColor indexed="26"/>
      </patternFill>
    </fill>
    <fill>
      <patternFill patternType="solid">
        <fgColor indexed="34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wrapText="1"/>
    </xf>
    <xf numFmtId="1" fontId="2" fillId="0" borderId="1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1" fontId="6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horizontal="right" wrapText="1"/>
    </xf>
    <xf numFmtId="0" fontId="20" fillId="0" borderId="1" xfId="0" applyFont="1" applyBorder="1" applyAlignment="1">
      <alignment horizontal="right"/>
    </xf>
    <xf numFmtId="0" fontId="22" fillId="6" borderId="1" xfId="0" applyFont="1" applyFill="1" applyBorder="1" applyAlignment="1">
      <alignment horizontal="right"/>
    </xf>
    <xf numFmtId="0" fontId="23" fillId="6" borderId="1" xfId="0" applyFont="1" applyFill="1" applyBorder="1" applyAlignment="1">
      <alignment horizontal="right" wrapText="1"/>
    </xf>
    <xf numFmtId="1" fontId="4" fillId="6" borderId="1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" fontId="4" fillId="6" borderId="1" xfId="0" applyNumberFormat="1" applyFont="1" applyFill="1" applyBorder="1" applyAlignment="1">
      <alignment horizontal="right"/>
    </xf>
    <xf numFmtId="1" fontId="6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1" fontId="4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49" fontId="2" fillId="6" borderId="1" xfId="0" applyNumberFormat="1" applyFont="1" applyFill="1" applyBorder="1" applyAlignment="1">
      <alignment horizontal="right"/>
    </xf>
    <xf numFmtId="0" fontId="4" fillId="6" borderId="1" xfId="0" applyFont="1" applyFill="1" applyBorder="1" applyAlignment="1">
      <alignment horizontal="left" vertical="top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0" fontId="4" fillId="5" borderId="0" xfId="0" applyFont="1" applyFill="1"/>
    <xf numFmtId="0" fontId="6" fillId="3" borderId="1" xfId="0" applyFont="1" applyFill="1" applyBorder="1" applyAlignment="1">
      <alignment horizontal="right" wrapText="1"/>
    </xf>
    <xf numFmtId="1" fontId="6" fillId="6" borderId="1" xfId="0" applyNumberFormat="1" applyFont="1" applyFill="1" applyBorder="1" applyAlignment="1">
      <alignment horizontal="right" wrapText="1"/>
    </xf>
    <xf numFmtId="0" fontId="38" fillId="4" borderId="1" xfId="0" applyFont="1" applyFill="1" applyBorder="1" applyAlignment="1">
      <alignment horizontal="right" wrapText="1"/>
    </xf>
    <xf numFmtId="0" fontId="38" fillId="4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right" wrapText="1"/>
    </xf>
    <xf numFmtId="0" fontId="38" fillId="3" borderId="1" xfId="0" applyFont="1" applyFill="1" applyBorder="1" applyAlignment="1">
      <alignment horizontal="right" wrapText="1"/>
    </xf>
    <xf numFmtId="0" fontId="39" fillId="3" borderId="1" xfId="0" applyFont="1" applyFill="1" applyBorder="1" applyAlignment="1">
      <alignment horizontal="right"/>
    </xf>
    <xf numFmtId="0" fontId="40" fillId="3" borderId="1" xfId="0" applyFont="1" applyFill="1" applyBorder="1" applyAlignment="1">
      <alignment horizontal="right" wrapText="1"/>
    </xf>
    <xf numFmtId="1" fontId="38" fillId="3" borderId="1" xfId="0" applyNumberFormat="1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right" vertical="center" wrapText="1"/>
    </xf>
    <xf numFmtId="1" fontId="6" fillId="5" borderId="1" xfId="0" applyNumberFormat="1" applyFont="1" applyFill="1" applyBorder="1" applyAlignment="1">
      <alignment horizontal="right"/>
    </xf>
    <xf numFmtId="0" fontId="22" fillId="0" borderId="1" xfId="0" applyFont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right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right" wrapText="1"/>
    </xf>
    <xf numFmtId="0" fontId="4" fillId="8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right"/>
    </xf>
    <xf numFmtId="1" fontId="26" fillId="0" borderId="1" xfId="0" applyNumberFormat="1" applyFont="1" applyBorder="1" applyAlignment="1">
      <alignment horizontal="right"/>
    </xf>
    <xf numFmtId="1" fontId="4" fillId="5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right"/>
    </xf>
    <xf numFmtId="0" fontId="4" fillId="6" borderId="1" xfId="0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0" fontId="4" fillId="6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right" wrapText="1"/>
    </xf>
    <xf numFmtId="1" fontId="2" fillId="2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 vertical="top" wrapText="1"/>
    </xf>
    <xf numFmtId="0" fontId="20" fillId="3" borderId="1" xfId="0" applyFont="1" applyFill="1" applyBorder="1" applyAlignment="1">
      <alignment horizontal="right" wrapText="1"/>
    </xf>
    <xf numFmtId="1" fontId="6" fillId="3" borderId="1" xfId="0" applyNumberFormat="1" applyFont="1" applyFill="1" applyBorder="1" applyAlignment="1">
      <alignment horizontal="right"/>
    </xf>
    <xf numFmtId="0" fontId="20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1" fontId="2" fillId="5" borderId="1" xfId="0" applyNumberFormat="1" applyFont="1" applyFill="1" applyBorder="1" applyAlignment="1">
      <alignment horizontal="right"/>
    </xf>
    <xf numFmtId="0" fontId="19" fillId="3" borderId="1" xfId="0" applyFont="1" applyFill="1" applyBorder="1" applyAlignment="1">
      <alignment horizontal="right"/>
    </xf>
    <xf numFmtId="1" fontId="20" fillId="3" borderId="1" xfId="0" applyNumberFormat="1" applyFont="1" applyFill="1" applyBorder="1" applyAlignment="1">
      <alignment horizontal="right"/>
    </xf>
    <xf numFmtId="1" fontId="20" fillId="5" borderId="1" xfId="0" applyNumberFormat="1" applyFont="1" applyFill="1" applyBorder="1" applyAlignment="1">
      <alignment horizontal="right"/>
    </xf>
    <xf numFmtId="1" fontId="28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horizontal="left" vertical="top" wrapText="1"/>
    </xf>
    <xf numFmtId="1" fontId="35" fillId="0" borderId="1" xfId="0" applyNumberFormat="1" applyFont="1" applyBorder="1" applyAlignment="1">
      <alignment horizontal="right" wrapText="1"/>
    </xf>
    <xf numFmtId="0" fontId="4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/>
    </xf>
    <xf numFmtId="0" fontId="23" fillId="5" borderId="1" xfId="0" applyFont="1" applyFill="1" applyBorder="1" applyAlignment="1">
      <alignment horizontal="right" wrapText="1"/>
    </xf>
    <xf numFmtId="1" fontId="6" fillId="2" borderId="1" xfId="0" applyNumberFormat="1" applyFont="1" applyFill="1" applyBorder="1" applyAlignment="1">
      <alignment horizontal="right"/>
    </xf>
    <xf numFmtId="0" fontId="6" fillId="9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top" wrapText="1"/>
    </xf>
    <xf numFmtId="0" fontId="29" fillId="3" borderId="1" xfId="0" applyFont="1" applyFill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right" vertical="center" wrapText="1"/>
    </xf>
    <xf numFmtId="0" fontId="2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right" wrapText="1"/>
    </xf>
    <xf numFmtId="1" fontId="19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7" fillId="3" borderId="1" xfId="0" applyFont="1" applyFill="1" applyBorder="1" applyAlignment="1">
      <alignment horizontal="right"/>
    </xf>
    <xf numFmtId="0" fontId="17" fillId="3" borderId="1" xfId="0" applyFont="1" applyFill="1" applyBorder="1" applyAlignment="1">
      <alignment horizontal="right" wrapText="1"/>
    </xf>
    <xf numFmtId="1" fontId="36" fillId="0" borderId="1" xfId="0" applyNumberFormat="1" applyFont="1" applyBorder="1" applyAlignment="1">
      <alignment horizontal="right"/>
    </xf>
    <xf numFmtId="0" fontId="35" fillId="0" borderId="1" xfId="0" applyFont="1" applyBorder="1" applyAlignment="1">
      <alignment horizontal="right"/>
    </xf>
    <xf numFmtId="1" fontId="20" fillId="0" borderId="1" xfId="0" applyNumberFormat="1" applyFont="1" applyBorder="1" applyAlignment="1">
      <alignment horizontal="right"/>
    </xf>
    <xf numFmtId="0" fontId="22" fillId="6" borderId="1" xfId="0" applyFont="1" applyFill="1" applyBorder="1" applyAlignment="1">
      <alignment horizontal="left" vertical="top" wrapText="1"/>
    </xf>
    <xf numFmtId="0" fontId="29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right" wrapText="1"/>
    </xf>
    <xf numFmtId="0" fontId="20" fillId="6" borderId="1" xfId="0" applyFont="1" applyFill="1" applyBorder="1" applyAlignment="1">
      <alignment horizontal="right" wrapText="1"/>
    </xf>
    <xf numFmtId="1" fontId="6" fillId="6" borderId="1" xfId="0" applyNumberFormat="1" applyFont="1" applyFill="1" applyBorder="1" applyAlignment="1">
      <alignment horizontal="right"/>
    </xf>
    <xf numFmtId="0" fontId="2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right"/>
    </xf>
    <xf numFmtId="1" fontId="6" fillId="5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/>
    </xf>
    <xf numFmtId="0" fontId="22" fillId="3" borderId="1" xfId="0" applyFont="1" applyFill="1" applyBorder="1" applyAlignment="1">
      <alignment horizontal="left" vertical="top"/>
    </xf>
    <xf numFmtId="0" fontId="29" fillId="3" borderId="1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4" fillId="0" borderId="0" xfId="0" applyFont="1"/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25" fillId="0" borderId="0" xfId="0" applyFont="1" applyAlignment="1">
      <alignment horizontal="center" vertical="center"/>
    </xf>
    <xf numFmtId="0" fontId="35" fillId="0" borderId="0" xfId="0" applyFont="1"/>
    <xf numFmtId="0" fontId="41" fillId="3" borderId="1" xfId="0" applyFont="1" applyFill="1" applyBorder="1" applyAlignment="1">
      <alignment horizontal="right" wrapText="1"/>
    </xf>
    <xf numFmtId="0" fontId="42" fillId="3" borderId="1" xfId="0" applyFont="1" applyFill="1" applyBorder="1" applyAlignment="1">
      <alignment horizontal="right" wrapText="1"/>
    </xf>
    <xf numFmtId="1" fontId="41" fillId="3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 wrapText="1"/>
    </xf>
    <xf numFmtId="49" fontId="44" fillId="4" borderId="1" xfId="0" applyNumberFormat="1" applyFont="1" applyFill="1" applyBorder="1" applyAlignment="1">
      <alignment horizontal="center" vertical="center" wrapText="1"/>
    </xf>
    <xf numFmtId="1" fontId="45" fillId="3" borderId="1" xfId="0" applyNumberFormat="1" applyFont="1" applyFill="1" applyBorder="1" applyAlignment="1">
      <alignment horizontal="right" wrapText="1"/>
    </xf>
    <xf numFmtId="1" fontId="45" fillId="3" borderId="1" xfId="0" applyNumberFormat="1" applyFont="1" applyFill="1" applyBorder="1" applyAlignment="1">
      <alignment horizontal="right"/>
    </xf>
    <xf numFmtId="0" fontId="35" fillId="10" borderId="1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1" fontId="35" fillId="3" borderId="1" xfId="0" applyNumberFormat="1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4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3" borderId="1" xfId="0" applyFont="1" applyFill="1" applyBorder="1" applyAlignment="1">
      <alignment horizontal="center" vertical="top" wrapText="1"/>
    </xf>
    <xf numFmtId="0" fontId="22" fillId="6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center" vertical="top"/>
    </xf>
    <xf numFmtId="0" fontId="46" fillId="3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right"/>
    </xf>
    <xf numFmtId="0" fontId="22" fillId="5" borderId="1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right" wrapText="1"/>
    </xf>
    <xf numFmtId="1" fontId="6" fillId="2" borderId="1" xfId="0" applyNumberFormat="1" applyFont="1" applyFill="1" applyBorder="1" applyAlignment="1">
      <alignment horizontal="right" wrapText="1"/>
    </xf>
    <xf numFmtId="0" fontId="20" fillId="5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center" vertical="top" wrapText="1"/>
    </xf>
    <xf numFmtId="0" fontId="37" fillId="3" borderId="1" xfId="0" applyFont="1" applyFill="1" applyBorder="1" applyAlignment="1">
      <alignment horizontal="center" vertical="top" wrapText="1"/>
    </xf>
    <xf numFmtId="1" fontId="37" fillId="3" borderId="1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center" vertical="top"/>
    </xf>
    <xf numFmtId="0" fontId="22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right" wrapText="1"/>
    </xf>
    <xf numFmtId="0" fontId="2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 wrapText="1"/>
    </xf>
    <xf numFmtId="0" fontId="25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left" vertical="top" wrapText="1"/>
    </xf>
    <xf numFmtId="49" fontId="24" fillId="5" borderId="1" xfId="0" applyNumberFormat="1" applyFont="1" applyFill="1" applyBorder="1" applyAlignment="1">
      <alignment horizontal="center" vertical="center" wrapText="1"/>
    </xf>
    <xf numFmtId="1" fontId="45" fillId="4" borderId="1" xfId="0" applyNumberFormat="1" applyFont="1" applyFill="1" applyBorder="1" applyAlignment="1">
      <alignment horizontal="right" wrapText="1"/>
    </xf>
    <xf numFmtId="0" fontId="40" fillId="6" borderId="1" xfId="0" applyFont="1" applyFill="1" applyBorder="1" applyAlignment="1">
      <alignment horizontal="right" wrapText="1"/>
    </xf>
    <xf numFmtId="0" fontId="38" fillId="6" borderId="1" xfId="0" applyFont="1" applyFill="1" applyBorder="1" applyAlignment="1">
      <alignment horizontal="right" wrapText="1"/>
    </xf>
    <xf numFmtId="0" fontId="41" fillId="3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right" wrapText="1"/>
    </xf>
    <xf numFmtId="0" fontId="40" fillId="3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48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 wrapText="1"/>
    </xf>
    <xf numFmtId="0" fontId="35" fillId="7" borderId="1" xfId="0" applyFont="1" applyFill="1" applyBorder="1" applyAlignment="1">
      <alignment horizontal="center" vertical="center"/>
    </xf>
    <xf numFmtId="1" fontId="35" fillId="5" borderId="1" xfId="0" applyNumberFormat="1" applyFont="1" applyFill="1" applyBorder="1" applyAlignment="1">
      <alignment horizontal="right"/>
    </xf>
    <xf numFmtId="0" fontId="4" fillId="7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top" wrapText="1"/>
    </xf>
    <xf numFmtId="1" fontId="50" fillId="0" borderId="1" xfId="0" applyNumberFormat="1" applyFont="1" applyBorder="1" applyAlignment="1">
      <alignment horizontal="right"/>
    </xf>
    <xf numFmtId="0" fontId="51" fillId="0" borderId="1" xfId="0" applyFont="1" applyBorder="1" applyAlignment="1">
      <alignment horizontal="center" vertical="center"/>
    </xf>
    <xf numFmtId="49" fontId="52" fillId="5" borderId="1" xfId="0" applyNumberFormat="1" applyFont="1" applyFill="1" applyBorder="1" applyAlignment="1">
      <alignment horizontal="left" vertical="top" wrapText="1"/>
    </xf>
    <xf numFmtId="0" fontId="52" fillId="5" borderId="1" xfId="0" applyFont="1" applyFill="1" applyBorder="1" applyAlignment="1">
      <alignment horizontal="center" vertical="top" wrapText="1"/>
    </xf>
    <xf numFmtId="0" fontId="52" fillId="7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right"/>
    </xf>
    <xf numFmtId="0" fontId="52" fillId="0" borderId="1" xfId="0" applyFont="1" applyBorder="1" applyAlignment="1">
      <alignment horizontal="right"/>
    </xf>
    <xf numFmtId="1" fontId="52" fillId="0" borderId="1" xfId="0" applyNumberFormat="1" applyFont="1" applyBorder="1" applyAlignment="1">
      <alignment horizontal="right"/>
    </xf>
    <xf numFmtId="1" fontId="52" fillId="5" borderId="1" xfId="0" applyNumberFormat="1" applyFont="1" applyFill="1" applyBorder="1" applyAlignment="1">
      <alignment horizontal="right"/>
    </xf>
    <xf numFmtId="1" fontId="52" fillId="0" borderId="1" xfId="0" applyNumberFormat="1" applyFont="1" applyBorder="1" applyAlignment="1">
      <alignment horizontal="right" wrapText="1"/>
    </xf>
    <xf numFmtId="0" fontId="52" fillId="5" borderId="0" xfId="0" applyFont="1" applyFill="1"/>
    <xf numFmtId="0" fontId="52" fillId="0" borderId="0" xfId="0" applyFont="1"/>
    <xf numFmtId="1" fontId="50" fillId="5" borderId="1" xfId="0" applyNumberFormat="1" applyFont="1" applyFill="1" applyBorder="1" applyAlignment="1">
      <alignment horizontal="right"/>
    </xf>
    <xf numFmtId="0" fontId="51" fillId="5" borderId="1" xfId="0" applyFont="1" applyFill="1" applyBorder="1" applyAlignment="1">
      <alignment horizontal="center" vertical="center"/>
    </xf>
    <xf numFmtId="0" fontId="53" fillId="5" borderId="1" xfId="0" applyFont="1" applyFill="1" applyBorder="1" applyAlignment="1">
      <alignment horizontal="right"/>
    </xf>
    <xf numFmtId="0" fontId="52" fillId="5" borderId="1" xfId="0" applyFont="1" applyFill="1" applyBorder="1" applyAlignment="1">
      <alignment horizontal="right"/>
    </xf>
    <xf numFmtId="1" fontId="52" fillId="5" borderId="1" xfId="0" applyNumberFormat="1" applyFont="1" applyFill="1" applyBorder="1" applyAlignment="1">
      <alignment horizontal="right" wrapText="1"/>
    </xf>
    <xf numFmtId="49" fontId="54" fillId="0" borderId="1" xfId="0" applyNumberFormat="1" applyFont="1" applyBorder="1" applyAlignment="1">
      <alignment vertical="top" wrapText="1"/>
    </xf>
    <xf numFmtId="0" fontId="54" fillId="0" borderId="1" xfId="0" applyFont="1" applyBorder="1" applyAlignment="1">
      <alignment vertical="top" wrapText="1"/>
    </xf>
    <xf numFmtId="1" fontId="6" fillId="0" borderId="0" xfId="0" applyNumberFormat="1" applyFont="1" applyAlignment="1">
      <alignment horizontal="right" wrapText="1"/>
    </xf>
    <xf numFmtId="0" fontId="11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0" fontId="10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3" fillId="3" borderId="2" xfId="0" applyFont="1" applyFill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3" fillId="0" borderId="3" xfId="0" applyFont="1" applyBorder="1" applyAlignment="1">
      <alignment vertical="center"/>
    </xf>
    <xf numFmtId="0" fontId="4" fillId="5" borderId="2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</cellXfs>
  <cellStyles count="2"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FEFE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E6E64C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7</xdr:row>
      <xdr:rowOff>45720</xdr:rowOff>
    </xdr:from>
    <xdr:to>
      <xdr:col>2</xdr:col>
      <xdr:colOff>1074420</xdr:colOff>
      <xdr:row>11</xdr:row>
      <xdr:rowOff>0</xdr:rowOff>
    </xdr:to>
    <xdr:pic>
      <xdr:nvPicPr>
        <xdr:cNvPr id="1025" name="Изображения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4840" y="2057400"/>
          <a:ext cx="1493520" cy="12192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indexed="17"/>
  </sheetPr>
  <dimension ref="A1:N398"/>
  <sheetViews>
    <sheetView tabSelected="1" topLeftCell="A2" zoomScaleNormal="100" workbookViewId="0">
      <selection activeCell="B8" sqref="B8:C8"/>
    </sheetView>
  </sheetViews>
  <sheetFormatPr defaultColWidth="9.109375" defaultRowHeight="15.6" x14ac:dyDescent="0.3"/>
  <cols>
    <col min="1" max="1" width="14.6640625" style="63" customWidth="1"/>
    <col min="2" max="2" width="6.5546875" style="143" customWidth="1"/>
    <col min="3" max="3" width="73" style="39" customWidth="1"/>
    <col min="4" max="4" width="0.109375" style="159" customWidth="1"/>
    <col min="5" max="5" width="3.88671875" style="5" hidden="1" customWidth="1"/>
    <col min="6" max="6" width="7" style="34" customWidth="1"/>
    <col min="7" max="7" width="7.44140625" style="1" customWidth="1"/>
    <col min="8" max="8" width="6.33203125" style="1" customWidth="1"/>
    <col min="9" max="9" width="9" style="27" customWidth="1"/>
    <col min="10" max="10" width="7.109375" style="1" customWidth="1"/>
    <col min="11" max="11" width="7.44140625" style="1" customWidth="1"/>
    <col min="12" max="30" width="9" style="3" customWidth="1"/>
    <col min="31" max="16384" width="9.109375" style="3"/>
  </cols>
  <sheetData>
    <row r="1" spans="1:11" ht="8.25" hidden="1" customHeight="1" x14ac:dyDescent="0.3">
      <c r="B1" s="4"/>
    </row>
    <row r="2" spans="1:11" ht="25.5" customHeight="1" x14ac:dyDescent="0.25">
      <c r="B2" s="256" t="s">
        <v>316</v>
      </c>
      <c r="C2" s="256"/>
      <c r="D2" s="160"/>
      <c r="E2" s="243">
        <v>2</v>
      </c>
      <c r="F2" s="244"/>
      <c r="G2" s="244"/>
      <c r="H2" s="244"/>
      <c r="I2" s="244"/>
      <c r="J2" s="244"/>
      <c r="K2" s="244"/>
    </row>
    <row r="3" spans="1:11" ht="25.5" customHeight="1" x14ac:dyDescent="0.25">
      <c r="A3" s="251"/>
      <c r="B3" s="256" t="s">
        <v>317</v>
      </c>
      <c r="C3" s="256"/>
      <c r="D3" s="160"/>
      <c r="E3" s="243"/>
      <c r="F3" s="244"/>
      <c r="G3" s="244"/>
      <c r="H3" s="244"/>
      <c r="I3" s="244"/>
      <c r="J3" s="244"/>
      <c r="K3" s="244"/>
    </row>
    <row r="4" spans="1:11" ht="25.5" customHeight="1" x14ac:dyDescent="0.25">
      <c r="A4" s="251"/>
      <c r="B4" s="256" t="s">
        <v>318</v>
      </c>
      <c r="C4" s="256"/>
      <c r="D4" s="160"/>
      <c r="E4" s="243"/>
      <c r="F4" s="244"/>
      <c r="G4" s="244"/>
      <c r="H4" s="244"/>
      <c r="I4" s="244"/>
      <c r="J4" s="244"/>
      <c r="K4" s="244"/>
    </row>
    <row r="5" spans="1:11" ht="25.5" customHeight="1" x14ac:dyDescent="0.25">
      <c r="A5" s="251"/>
      <c r="B5" s="256" t="s">
        <v>319</v>
      </c>
      <c r="C5" s="256"/>
      <c r="D5" s="160"/>
      <c r="E5" s="243"/>
      <c r="F5" s="244"/>
      <c r="G5" s="244"/>
      <c r="H5" s="244"/>
      <c r="I5" s="244"/>
      <c r="J5" s="244"/>
      <c r="K5" s="244"/>
    </row>
    <row r="6" spans="1:11" ht="26.25" customHeight="1" x14ac:dyDescent="0.25">
      <c r="A6" s="251"/>
      <c r="B6" s="256" t="s">
        <v>320</v>
      </c>
      <c r="C6" s="256"/>
      <c r="D6" s="160"/>
      <c r="E6" s="243"/>
      <c r="F6" s="244"/>
      <c r="G6" s="244"/>
      <c r="H6" s="244"/>
      <c r="I6" s="244"/>
      <c r="J6" s="244"/>
      <c r="K6" s="244"/>
    </row>
    <row r="7" spans="1:11" s="138" customFormat="1" ht="32.25" customHeight="1" x14ac:dyDescent="0.4">
      <c r="A7" s="251"/>
      <c r="B7" s="257" t="s">
        <v>429</v>
      </c>
      <c r="C7" s="258"/>
      <c r="D7" s="259"/>
      <c r="E7" s="259"/>
      <c r="F7" s="258"/>
      <c r="G7" s="258"/>
      <c r="H7" s="258"/>
      <c r="I7" s="258"/>
      <c r="J7" s="258"/>
      <c r="K7" s="260"/>
    </row>
    <row r="8" spans="1:11" ht="26.25" customHeight="1" x14ac:dyDescent="0.25">
      <c r="A8" s="251"/>
      <c r="B8" s="252" t="s">
        <v>321</v>
      </c>
      <c r="C8" s="252"/>
      <c r="D8" s="160"/>
      <c r="E8" s="134"/>
      <c r="F8" s="261"/>
      <c r="G8" s="262"/>
      <c r="H8" s="262"/>
      <c r="I8" s="262"/>
      <c r="J8" s="262"/>
      <c r="K8" s="263"/>
    </row>
    <row r="9" spans="1:11" ht="24" customHeight="1" x14ac:dyDescent="0.25">
      <c r="A9" s="251"/>
      <c r="B9" s="252" t="s">
        <v>322</v>
      </c>
      <c r="C9" s="252"/>
      <c r="D9" s="160"/>
      <c r="E9" s="12"/>
      <c r="F9" s="255"/>
      <c r="G9" s="255"/>
      <c r="H9" s="255"/>
      <c r="I9" s="255"/>
      <c r="J9" s="255"/>
      <c r="K9" s="255"/>
    </row>
    <row r="10" spans="1:11" ht="26.25" customHeight="1" x14ac:dyDescent="0.25">
      <c r="A10" s="251"/>
      <c r="B10" s="252" t="s">
        <v>323</v>
      </c>
      <c r="C10" s="252"/>
      <c r="D10" s="160"/>
      <c r="E10" s="12"/>
      <c r="F10" s="255"/>
      <c r="G10" s="255"/>
      <c r="H10" s="255"/>
      <c r="I10" s="255"/>
      <c r="J10" s="255"/>
      <c r="K10" s="255"/>
    </row>
    <row r="11" spans="1:11" ht="24" customHeight="1" x14ac:dyDescent="0.25">
      <c r="A11" s="251"/>
      <c r="B11" s="252" t="s">
        <v>324</v>
      </c>
      <c r="C11" s="252"/>
      <c r="D11" s="160"/>
      <c r="E11" s="12"/>
      <c r="F11" s="255"/>
      <c r="G11" s="255"/>
      <c r="H11" s="255"/>
      <c r="I11" s="255"/>
      <c r="J11" s="255"/>
      <c r="K11" s="255"/>
    </row>
    <row r="12" spans="1:11" ht="24" customHeight="1" x14ac:dyDescent="0.25">
      <c r="A12" s="251"/>
      <c r="B12" s="254" t="s">
        <v>325</v>
      </c>
      <c r="C12" s="254"/>
      <c r="D12" s="161"/>
      <c r="E12" s="15"/>
      <c r="F12" s="255"/>
      <c r="G12" s="255"/>
      <c r="H12" s="255"/>
      <c r="I12" s="255"/>
      <c r="J12" s="255"/>
      <c r="K12" s="255"/>
    </row>
    <row r="13" spans="1:11" ht="24" hidden="1" customHeight="1" x14ac:dyDescent="0.25">
      <c r="A13" s="251"/>
      <c r="B13" s="253"/>
      <c r="C13" s="253"/>
      <c r="D13" s="162"/>
      <c r="E13" s="12"/>
      <c r="F13" s="255"/>
      <c r="G13" s="255"/>
      <c r="H13" s="255"/>
      <c r="I13" s="255"/>
      <c r="J13" s="255"/>
      <c r="K13" s="255"/>
    </row>
    <row r="14" spans="1:11" ht="27" customHeight="1" x14ac:dyDescent="0.25">
      <c r="A14" s="251"/>
      <c r="B14" s="253" t="s">
        <v>326</v>
      </c>
      <c r="C14" s="253"/>
      <c r="D14" s="162"/>
      <c r="E14" s="135"/>
      <c r="F14" s="250"/>
      <c r="G14" s="250"/>
      <c r="H14" s="250"/>
      <c r="I14" s="250"/>
      <c r="J14" s="250"/>
      <c r="K14" s="250"/>
    </row>
    <row r="15" spans="1:11" ht="32.25" customHeight="1" x14ac:dyDescent="0.25">
      <c r="A15" s="251"/>
      <c r="B15" s="254" t="s">
        <v>327</v>
      </c>
      <c r="C15" s="254"/>
      <c r="D15" s="161"/>
      <c r="E15" s="136"/>
      <c r="F15" s="255"/>
      <c r="G15" s="255"/>
      <c r="H15" s="255"/>
      <c r="I15" s="255"/>
      <c r="J15" s="255"/>
      <c r="K15" s="255"/>
    </row>
    <row r="16" spans="1:11" s="139" customFormat="1" ht="23.25" customHeight="1" x14ac:dyDescent="0.25">
      <c r="A16" s="245" t="s">
        <v>328</v>
      </c>
      <c r="B16" s="246" t="s">
        <v>329</v>
      </c>
      <c r="C16" s="247" t="s">
        <v>330</v>
      </c>
      <c r="D16" s="163"/>
      <c r="E16" s="15"/>
      <c r="F16" s="248" t="s">
        <v>331</v>
      </c>
      <c r="G16" s="249" t="s">
        <v>332</v>
      </c>
      <c r="H16" s="249" t="s">
        <v>333</v>
      </c>
      <c r="I16" s="249"/>
      <c r="J16" s="249" t="s">
        <v>524</v>
      </c>
      <c r="K16" s="249"/>
    </row>
    <row r="17" spans="1:14" s="10" customFormat="1" ht="53.25" customHeight="1" x14ac:dyDescent="0.2">
      <c r="A17" s="245"/>
      <c r="B17" s="246"/>
      <c r="C17" s="247"/>
      <c r="D17" s="163"/>
      <c r="E17" s="15"/>
      <c r="F17" s="248"/>
      <c r="G17" s="249"/>
      <c r="H17" s="249"/>
      <c r="I17" s="249"/>
      <c r="J17" s="64" t="s">
        <v>45</v>
      </c>
      <c r="K17" s="64" t="s">
        <v>334</v>
      </c>
    </row>
    <row r="18" spans="1:14" s="10" customFormat="1" ht="30" hidden="1" customHeight="1" x14ac:dyDescent="0.25">
      <c r="A18" s="48"/>
      <c r="B18" s="192"/>
      <c r="C18" s="222"/>
      <c r="D18" s="67">
        <v>0</v>
      </c>
      <c r="E18" s="213">
        <v>0</v>
      </c>
      <c r="F18" s="69"/>
      <c r="G18" s="151"/>
      <c r="H18" s="152"/>
      <c r="I18" s="151"/>
      <c r="J18" s="151"/>
      <c r="K18" s="151"/>
    </row>
    <row r="19" spans="1:14" s="10" customFormat="1" ht="28.5" hidden="1" customHeight="1" x14ac:dyDescent="0.2">
      <c r="A19" s="19"/>
      <c r="B19" s="190"/>
      <c r="C19" s="221"/>
      <c r="D19" s="163"/>
      <c r="E19" s="15"/>
      <c r="F19" s="35"/>
      <c r="G19" s="64"/>
      <c r="H19" s="64"/>
      <c r="I19" s="64"/>
      <c r="J19" s="64"/>
      <c r="K19" s="64"/>
    </row>
    <row r="20" spans="1:14" s="10" customFormat="1" ht="28.5" hidden="1" customHeight="1" x14ac:dyDescent="0.2">
      <c r="A20" s="19"/>
      <c r="B20" s="190"/>
      <c r="C20" s="221"/>
      <c r="D20" s="163"/>
      <c r="E20" s="15"/>
      <c r="F20" s="35"/>
      <c r="G20" s="64"/>
      <c r="H20" s="64"/>
      <c r="I20" s="64"/>
      <c r="J20" s="64"/>
      <c r="K20" s="64"/>
    </row>
    <row r="21" spans="1:14" s="10" customFormat="1" ht="28.5" hidden="1" customHeight="1" x14ac:dyDescent="0.2">
      <c r="A21" s="19"/>
      <c r="B21" s="190"/>
      <c r="C21" s="221"/>
      <c r="D21" s="163"/>
      <c r="E21" s="15"/>
      <c r="F21" s="35"/>
      <c r="G21" s="64"/>
      <c r="H21" s="64"/>
      <c r="I21" s="64"/>
      <c r="J21" s="64"/>
      <c r="K21" s="64"/>
    </row>
    <row r="22" spans="1:14" s="10" customFormat="1" ht="28.5" hidden="1" customHeight="1" x14ac:dyDescent="0.2">
      <c r="A22" s="19"/>
      <c r="B22" s="190"/>
      <c r="C22" s="221"/>
      <c r="D22" s="163"/>
      <c r="E22" s="15"/>
      <c r="F22" s="35"/>
      <c r="G22" s="64"/>
      <c r="H22" s="64"/>
      <c r="I22" s="64"/>
      <c r="J22" s="64"/>
      <c r="K22" s="64"/>
    </row>
    <row r="23" spans="1:14" s="10" customFormat="1" ht="24.75" customHeight="1" x14ac:dyDescent="0.25">
      <c r="A23" s="48"/>
      <c r="B23" s="192"/>
      <c r="C23" s="222" t="s">
        <v>54</v>
      </c>
      <c r="D23" s="67">
        <v>0</v>
      </c>
      <c r="E23" s="67">
        <v>0</v>
      </c>
      <c r="F23" s="213">
        <f>F24+F25+F26+F27+F28</f>
        <v>0</v>
      </c>
      <c r="G23" s="69"/>
      <c r="H23" s="151"/>
      <c r="I23" s="152"/>
      <c r="J23" s="151"/>
      <c r="K23" s="151">
        <f>K24+K25+K26+K27+K28</f>
        <v>0</v>
      </c>
    </row>
    <row r="24" spans="1:14" s="10" customFormat="1" ht="24.75" customHeight="1" x14ac:dyDescent="0.25">
      <c r="A24" s="240" t="s">
        <v>430</v>
      </c>
      <c r="B24" s="190">
        <v>4998</v>
      </c>
      <c r="C24" s="42" t="s">
        <v>58</v>
      </c>
      <c r="D24" s="163"/>
      <c r="E24" s="15"/>
      <c r="F24" s="219"/>
      <c r="G24" s="220"/>
      <c r="H24" s="220"/>
      <c r="I24" s="220"/>
      <c r="J24" s="74">
        <v>413</v>
      </c>
      <c r="K24" s="74">
        <f>F24*J24</f>
        <v>0</v>
      </c>
      <c r="N24" s="242"/>
    </row>
    <row r="25" spans="1:14" s="10" customFormat="1" ht="23.25" customHeight="1" x14ac:dyDescent="0.25">
      <c r="A25" s="241" t="s">
        <v>431</v>
      </c>
      <c r="B25" s="190">
        <v>4987</v>
      </c>
      <c r="C25" s="42" t="s">
        <v>55</v>
      </c>
      <c r="D25" s="163"/>
      <c r="E25" s="15"/>
      <c r="F25" s="214"/>
      <c r="G25" s="212"/>
      <c r="H25" s="212"/>
      <c r="I25" s="212"/>
      <c r="J25" s="13">
        <v>338</v>
      </c>
      <c r="K25" s="13">
        <f>F25*J25</f>
        <v>0</v>
      </c>
      <c r="N25" s="242"/>
    </row>
    <row r="26" spans="1:14" s="10" customFormat="1" ht="23.25" customHeight="1" x14ac:dyDescent="0.25">
      <c r="A26" s="241" t="s">
        <v>433</v>
      </c>
      <c r="B26" s="190">
        <v>4997</v>
      </c>
      <c r="C26" s="42" t="s">
        <v>59</v>
      </c>
      <c r="D26" s="163"/>
      <c r="E26" s="15"/>
      <c r="F26" s="214"/>
      <c r="G26" s="212"/>
      <c r="H26" s="212"/>
      <c r="I26" s="212"/>
      <c r="J26" s="13">
        <v>313</v>
      </c>
      <c r="K26" s="13">
        <f>F26*J26</f>
        <v>0</v>
      </c>
      <c r="N26" s="242"/>
    </row>
    <row r="27" spans="1:14" s="10" customFormat="1" ht="27.75" customHeight="1" x14ac:dyDescent="0.25">
      <c r="A27" s="241" t="s">
        <v>432</v>
      </c>
      <c r="B27" s="190">
        <v>4985</v>
      </c>
      <c r="C27" s="42" t="s">
        <v>56</v>
      </c>
      <c r="D27" s="163"/>
      <c r="E27" s="15"/>
      <c r="F27" s="214"/>
      <c r="G27" s="212"/>
      <c r="H27" s="212"/>
      <c r="I27" s="212"/>
      <c r="J27" s="13">
        <v>413</v>
      </c>
      <c r="K27" s="13">
        <f>F27*J27</f>
        <v>0</v>
      </c>
      <c r="N27" s="242"/>
    </row>
    <row r="28" spans="1:14" s="10" customFormat="1" ht="24.75" customHeight="1" x14ac:dyDescent="0.25">
      <c r="A28" s="241" t="s">
        <v>434</v>
      </c>
      <c r="B28" s="190">
        <v>4986</v>
      </c>
      <c r="C28" s="42" t="s">
        <v>57</v>
      </c>
      <c r="D28" s="163"/>
      <c r="E28" s="15"/>
      <c r="F28" s="214"/>
      <c r="G28" s="16"/>
      <c r="H28" s="16"/>
      <c r="I28" s="16"/>
      <c r="J28" s="13">
        <v>438</v>
      </c>
      <c r="K28" s="13">
        <f>F28*J28</f>
        <v>0</v>
      </c>
    </row>
    <row r="29" spans="1:14" s="10" customFormat="1" ht="20.25" customHeight="1" x14ac:dyDescent="0.25">
      <c r="A29" s="48"/>
      <c r="B29" s="192"/>
      <c r="C29" s="211" t="s">
        <v>53</v>
      </c>
      <c r="D29" s="67">
        <v>0</v>
      </c>
      <c r="E29" s="68"/>
      <c r="F29" s="67">
        <f>F30+F31+F32+F33+F34+F35+F36+F37+F38+F39</f>
        <v>0</v>
      </c>
      <c r="G29" s="68"/>
      <c r="H29" s="69"/>
      <c r="I29" s="151"/>
      <c r="J29" s="152"/>
      <c r="K29" s="151">
        <f>K30+K31+K32+K33+K34+K35+K36+K37+K38+K39</f>
        <v>0</v>
      </c>
    </row>
    <row r="30" spans="1:14" s="10" customFormat="1" ht="21.75" customHeight="1" x14ac:dyDescent="0.25">
      <c r="A30" s="191"/>
      <c r="B30" s="158">
        <v>4686</v>
      </c>
      <c r="C30" s="38" t="s">
        <v>19</v>
      </c>
      <c r="D30" s="163"/>
      <c r="E30" s="15"/>
      <c r="F30" s="35"/>
      <c r="G30" s="23"/>
      <c r="H30" s="23"/>
      <c r="I30" s="23"/>
      <c r="J30" s="16">
        <v>200</v>
      </c>
      <c r="K30" s="16">
        <f t="shared" ref="K30:K39" si="0">J30*F30</f>
        <v>0</v>
      </c>
    </row>
    <row r="31" spans="1:14" s="10" customFormat="1" ht="21.75" customHeight="1" x14ac:dyDescent="0.25">
      <c r="A31" s="241" t="s">
        <v>517</v>
      </c>
      <c r="B31" s="158">
        <v>4685</v>
      </c>
      <c r="C31" s="38" t="s">
        <v>20</v>
      </c>
      <c r="D31" s="163"/>
      <c r="E31" s="15"/>
      <c r="F31" s="35"/>
      <c r="G31" s="23"/>
      <c r="H31" s="23"/>
      <c r="I31" s="23"/>
      <c r="J31" s="16">
        <v>200</v>
      </c>
      <c r="K31" s="16">
        <f t="shared" si="0"/>
        <v>0</v>
      </c>
    </row>
    <row r="32" spans="1:14" s="10" customFormat="1" ht="21.75" customHeight="1" x14ac:dyDescent="0.25">
      <c r="A32" s="191"/>
      <c r="B32" s="158">
        <v>4687</v>
      </c>
      <c r="C32" s="38" t="s">
        <v>21</v>
      </c>
      <c r="D32" s="163"/>
      <c r="E32" s="15"/>
      <c r="F32" s="35"/>
      <c r="G32" s="23"/>
      <c r="H32" s="23"/>
      <c r="I32" s="23"/>
      <c r="J32" s="16">
        <v>219</v>
      </c>
      <c r="K32" s="16">
        <f t="shared" si="0"/>
        <v>0</v>
      </c>
    </row>
    <row r="33" spans="1:11" s="10" customFormat="1" ht="21.75" customHeight="1" x14ac:dyDescent="0.25">
      <c r="A33" s="191"/>
      <c r="B33" s="158">
        <v>4688</v>
      </c>
      <c r="C33" s="38" t="s">
        <v>25</v>
      </c>
      <c r="D33" s="163"/>
      <c r="E33" s="15"/>
      <c r="F33" s="35"/>
      <c r="G33" s="23"/>
      <c r="H33" s="23"/>
      <c r="I33" s="23"/>
      <c r="J33" s="16">
        <v>219</v>
      </c>
      <c r="K33" s="16">
        <f t="shared" si="0"/>
        <v>0</v>
      </c>
    </row>
    <row r="34" spans="1:11" s="10" customFormat="1" ht="21.75" customHeight="1" x14ac:dyDescent="0.25">
      <c r="A34" s="191"/>
      <c r="B34" s="158">
        <v>4684</v>
      </c>
      <c r="C34" s="38" t="s">
        <v>22</v>
      </c>
      <c r="D34" s="163"/>
      <c r="E34" s="15"/>
      <c r="F34" s="35"/>
      <c r="G34" s="23"/>
      <c r="H34" s="23"/>
      <c r="I34" s="23"/>
      <c r="J34" s="16">
        <v>219</v>
      </c>
      <c r="K34" s="16">
        <f t="shared" si="0"/>
        <v>0</v>
      </c>
    </row>
    <row r="35" spans="1:11" s="10" customFormat="1" ht="21.75" customHeight="1" x14ac:dyDescent="0.25">
      <c r="A35" s="179"/>
      <c r="B35" s="193">
        <v>3559</v>
      </c>
      <c r="C35" s="38" t="s">
        <v>23</v>
      </c>
      <c r="D35" s="163"/>
      <c r="E35" s="15"/>
      <c r="F35" s="35"/>
      <c r="G35" s="23"/>
      <c r="H35" s="23"/>
      <c r="I35" s="23"/>
      <c r="J35" s="16">
        <v>219</v>
      </c>
      <c r="K35" s="16">
        <f t="shared" si="0"/>
        <v>0</v>
      </c>
    </row>
    <row r="36" spans="1:11" s="10" customFormat="1" ht="21.75" customHeight="1" x14ac:dyDescent="0.25">
      <c r="A36" s="179"/>
      <c r="B36" s="193">
        <v>3560</v>
      </c>
      <c r="C36" s="38" t="s">
        <v>24</v>
      </c>
      <c r="D36" s="163"/>
      <c r="E36" s="15"/>
      <c r="F36" s="35"/>
      <c r="G36" s="23"/>
      <c r="H36" s="23"/>
      <c r="I36" s="23"/>
      <c r="J36" s="16">
        <v>219</v>
      </c>
      <c r="K36" s="16">
        <f t="shared" si="0"/>
        <v>0</v>
      </c>
    </row>
    <row r="37" spans="1:11" s="10" customFormat="1" ht="21.75" customHeight="1" x14ac:dyDescent="0.25">
      <c r="A37" s="18"/>
      <c r="B37" s="158">
        <v>1550</v>
      </c>
      <c r="C37" s="100" t="s">
        <v>26</v>
      </c>
      <c r="D37" s="163"/>
      <c r="E37" s="15"/>
      <c r="F37" s="35"/>
      <c r="G37" s="23"/>
      <c r="H37" s="23"/>
      <c r="I37" s="23"/>
      <c r="J37" s="16">
        <v>457</v>
      </c>
      <c r="K37" s="16">
        <f t="shared" si="0"/>
        <v>0</v>
      </c>
    </row>
    <row r="38" spans="1:11" s="10" customFormat="1" ht="21.75" customHeight="1" x14ac:dyDescent="0.25">
      <c r="A38" s="18"/>
      <c r="B38" s="126">
        <v>3533</v>
      </c>
      <c r="C38" s="38" t="s">
        <v>201</v>
      </c>
      <c r="D38" s="163"/>
      <c r="E38" s="15"/>
      <c r="F38" s="35"/>
      <c r="G38" s="23"/>
      <c r="H38" s="23"/>
      <c r="I38" s="23"/>
      <c r="J38" s="16">
        <v>80</v>
      </c>
      <c r="K38" s="16">
        <f t="shared" si="0"/>
        <v>0</v>
      </c>
    </row>
    <row r="39" spans="1:11" s="10" customFormat="1" ht="21.75" customHeight="1" x14ac:dyDescent="0.25">
      <c r="A39" s="18"/>
      <c r="B39" s="126">
        <v>3532</v>
      </c>
      <c r="C39" s="38" t="s">
        <v>202</v>
      </c>
      <c r="D39" s="163"/>
      <c r="E39" s="15"/>
      <c r="F39" s="35"/>
      <c r="G39" s="23"/>
      <c r="H39" s="23"/>
      <c r="I39" s="23"/>
      <c r="J39" s="16">
        <v>80</v>
      </c>
      <c r="K39" s="16">
        <f t="shared" si="0"/>
        <v>0</v>
      </c>
    </row>
    <row r="40" spans="1:11" s="10" customFormat="1" ht="18.75" customHeight="1" x14ac:dyDescent="0.25">
      <c r="A40" s="150" t="s">
        <v>123</v>
      </c>
      <c r="B40" s="192"/>
      <c r="C40" s="178" t="s">
        <v>70</v>
      </c>
      <c r="D40" s="164"/>
      <c r="E40" s="45"/>
      <c r="F40" s="154">
        <f>F41+F42</f>
        <v>0</v>
      </c>
      <c r="G40" s="66"/>
      <c r="H40" s="67"/>
      <c r="I40" s="68"/>
      <c r="J40" s="69"/>
      <c r="K40" s="151">
        <f>K41+K42</f>
        <v>0</v>
      </c>
    </row>
    <row r="41" spans="1:11" s="10" customFormat="1" ht="29.25" customHeight="1" x14ac:dyDescent="0.25">
      <c r="A41" s="70"/>
      <c r="B41" s="190">
        <v>4343</v>
      </c>
      <c r="C41" s="38" t="s">
        <v>64</v>
      </c>
      <c r="D41" s="165"/>
      <c r="E41" s="15" t="s">
        <v>226</v>
      </c>
      <c r="F41" s="35"/>
      <c r="G41" s="16"/>
      <c r="H41" s="16"/>
      <c r="I41" s="29"/>
      <c r="J41" s="71">
        <v>357</v>
      </c>
      <c r="K41" s="13">
        <f>J41*F41</f>
        <v>0</v>
      </c>
    </row>
    <row r="42" spans="1:11" s="10" customFormat="1" ht="20.25" customHeight="1" x14ac:dyDescent="0.25">
      <c r="A42" s="241" t="s">
        <v>516</v>
      </c>
      <c r="B42" s="14">
        <v>4565</v>
      </c>
      <c r="C42" s="38" t="s">
        <v>47</v>
      </c>
      <c r="D42" s="165">
        <v>1</v>
      </c>
      <c r="E42" s="15"/>
      <c r="F42" s="35"/>
      <c r="G42" s="16"/>
      <c r="H42" s="16"/>
      <c r="I42" s="29"/>
      <c r="J42" s="71">
        <v>650</v>
      </c>
      <c r="K42" s="13">
        <f>J42*F42</f>
        <v>0</v>
      </c>
    </row>
    <row r="43" spans="1:11" s="10" customFormat="1" ht="21.75" hidden="1" customHeight="1" x14ac:dyDescent="0.25">
      <c r="A43" s="70"/>
      <c r="B43" s="14"/>
      <c r="C43" s="38"/>
      <c r="D43" s="165">
        <v>1</v>
      </c>
      <c r="E43" s="15"/>
      <c r="F43" s="35"/>
      <c r="G43" s="16"/>
      <c r="H43" s="16"/>
      <c r="I43" s="29"/>
      <c r="J43" s="71"/>
      <c r="K43" s="13"/>
    </row>
    <row r="44" spans="1:11" s="10" customFormat="1" ht="20.25" hidden="1" customHeight="1" x14ac:dyDescent="0.25">
      <c r="A44" s="70"/>
      <c r="B44" s="14"/>
      <c r="C44" s="38"/>
      <c r="D44" s="165">
        <v>1</v>
      </c>
      <c r="E44" s="15"/>
      <c r="F44" s="35"/>
      <c r="G44" s="16"/>
      <c r="H44" s="16"/>
      <c r="I44" s="29"/>
      <c r="J44" s="71"/>
      <c r="K44" s="13"/>
    </row>
    <row r="45" spans="1:11" s="10" customFormat="1" ht="1.5" hidden="1" customHeight="1" x14ac:dyDescent="0.25">
      <c r="A45" s="150" t="s">
        <v>123</v>
      </c>
      <c r="B45" s="48"/>
      <c r="C45" s="178" t="s">
        <v>7</v>
      </c>
      <c r="D45" s="154">
        <v>1</v>
      </c>
      <c r="E45" s="66"/>
      <c r="F45" s="67">
        <f>F46+F47+F48+F49</f>
        <v>0</v>
      </c>
      <c r="G45" s="68"/>
      <c r="H45" s="69"/>
      <c r="I45" s="151"/>
      <c r="J45" s="151"/>
      <c r="K45" s="151">
        <f>K46+K47+K48+K49</f>
        <v>0</v>
      </c>
    </row>
    <row r="46" spans="1:11" s="10" customFormat="1" ht="27.75" hidden="1" customHeight="1" x14ac:dyDescent="0.25">
      <c r="A46" s="70" t="s">
        <v>9</v>
      </c>
      <c r="B46" s="14">
        <v>4591</v>
      </c>
      <c r="C46" s="38" t="s">
        <v>8</v>
      </c>
      <c r="D46" s="165"/>
      <c r="E46" s="15"/>
      <c r="F46" s="35"/>
      <c r="G46" s="16"/>
      <c r="H46" s="16"/>
      <c r="I46" s="29"/>
      <c r="J46" s="71">
        <v>430</v>
      </c>
      <c r="K46" s="13">
        <f>J46*F46</f>
        <v>0</v>
      </c>
    </row>
    <row r="47" spans="1:11" s="10" customFormat="1" ht="27.75" hidden="1" customHeight="1" x14ac:dyDescent="0.25">
      <c r="A47" s="70" t="s">
        <v>14</v>
      </c>
      <c r="B47" s="14">
        <v>4588</v>
      </c>
      <c r="C47" s="38" t="s">
        <v>13</v>
      </c>
      <c r="D47" s="165"/>
      <c r="E47" s="15"/>
      <c r="F47" s="35"/>
      <c r="G47" s="16"/>
      <c r="H47" s="16"/>
      <c r="I47" s="29"/>
      <c r="J47" s="71">
        <v>430</v>
      </c>
      <c r="K47" s="13">
        <f>J47*F47</f>
        <v>0</v>
      </c>
    </row>
    <row r="48" spans="1:11" s="10" customFormat="1" ht="36.75" hidden="1" customHeight="1" x14ac:dyDescent="0.25">
      <c r="A48" s="70" t="s">
        <v>16</v>
      </c>
      <c r="B48" s="14">
        <v>4589</v>
      </c>
      <c r="C48" s="38" t="s">
        <v>15</v>
      </c>
      <c r="D48" s="165"/>
      <c r="E48" s="15"/>
      <c r="F48" s="35"/>
      <c r="G48" s="16"/>
      <c r="H48" s="16"/>
      <c r="I48" s="29"/>
      <c r="J48" s="71">
        <v>430</v>
      </c>
      <c r="K48" s="13">
        <f>J48*F48</f>
        <v>0</v>
      </c>
    </row>
    <row r="49" spans="1:11" s="10" customFormat="1" ht="27.75" hidden="1" customHeight="1" x14ac:dyDescent="0.25">
      <c r="A49" s="70" t="s">
        <v>12</v>
      </c>
      <c r="B49" s="14">
        <v>4590</v>
      </c>
      <c r="C49" s="38" t="s">
        <v>10</v>
      </c>
      <c r="D49" s="165"/>
      <c r="E49" s="15"/>
      <c r="F49" s="35"/>
      <c r="G49" s="16"/>
      <c r="H49" s="16"/>
      <c r="I49" s="29"/>
      <c r="J49" s="71">
        <v>430</v>
      </c>
      <c r="K49" s="13">
        <f>J49*F49</f>
        <v>0</v>
      </c>
    </row>
    <row r="50" spans="1:11" s="187" customFormat="1" ht="16.5" customHeight="1" x14ac:dyDescent="0.25">
      <c r="A50" s="184"/>
      <c r="B50" s="195"/>
      <c r="C50" s="46" t="s">
        <v>11</v>
      </c>
      <c r="D50" s="165"/>
      <c r="E50" s="15"/>
      <c r="F50" s="185">
        <f>F51+F52</f>
        <v>0</v>
      </c>
      <c r="G50" s="185"/>
      <c r="H50" s="185"/>
      <c r="I50" s="185"/>
      <c r="J50" s="185"/>
      <c r="K50" s="186">
        <f>K51+K52</f>
        <v>0</v>
      </c>
    </row>
    <row r="51" spans="1:11" s="10" customFormat="1" ht="17.25" customHeight="1" x14ac:dyDescent="0.25">
      <c r="A51" s="70"/>
      <c r="B51" s="190">
        <v>4426</v>
      </c>
      <c r="C51" s="38" t="s">
        <v>93</v>
      </c>
      <c r="D51" s="165"/>
      <c r="E51" s="15"/>
      <c r="F51" s="35"/>
      <c r="G51" s="16"/>
      <c r="H51" s="16"/>
      <c r="I51" s="29"/>
      <c r="J51" s="71">
        <v>313</v>
      </c>
      <c r="K51" s="13">
        <f>J51*F51</f>
        <v>0</v>
      </c>
    </row>
    <row r="52" spans="1:11" s="10" customFormat="1" ht="17.25" customHeight="1" x14ac:dyDescent="0.25">
      <c r="A52" s="70"/>
      <c r="B52" s="190">
        <v>4427</v>
      </c>
      <c r="C52" s="38" t="s">
        <v>94</v>
      </c>
      <c r="D52" s="165"/>
      <c r="E52" s="15"/>
      <c r="F52" s="35"/>
      <c r="G52" s="16"/>
      <c r="H52" s="16"/>
      <c r="I52" s="29"/>
      <c r="J52" s="71">
        <v>332</v>
      </c>
      <c r="K52" s="13">
        <f>J52*F52</f>
        <v>0</v>
      </c>
    </row>
    <row r="53" spans="1:11" s="10" customFormat="1" ht="18.75" customHeight="1" x14ac:dyDescent="0.25">
      <c r="A53" s="150" t="s">
        <v>123</v>
      </c>
      <c r="B53" s="192"/>
      <c r="C53" s="46" t="s">
        <v>170</v>
      </c>
      <c r="D53" s="166"/>
      <c r="E53" s="45"/>
      <c r="F53" s="155">
        <f>F55+F56+F54</f>
        <v>0</v>
      </c>
      <c r="G53" s="66"/>
      <c r="H53" s="67"/>
      <c r="I53" s="68"/>
      <c r="J53" s="69"/>
      <c r="K53" s="151">
        <f>K55+K56+K54</f>
        <v>0</v>
      </c>
    </row>
    <row r="54" spans="1:11" s="6" customFormat="1" ht="17.25" customHeight="1" x14ac:dyDescent="0.25">
      <c r="A54" s="57"/>
      <c r="B54" s="190">
        <v>3314</v>
      </c>
      <c r="C54" s="38" t="s">
        <v>335</v>
      </c>
      <c r="D54" s="165"/>
      <c r="E54" s="15" t="s">
        <v>336</v>
      </c>
      <c r="F54" s="47"/>
      <c r="G54" s="50"/>
      <c r="H54" s="72"/>
      <c r="I54" s="73"/>
      <c r="J54" s="49">
        <v>394</v>
      </c>
      <c r="K54" s="74">
        <f>F54*J54</f>
        <v>0</v>
      </c>
    </row>
    <row r="55" spans="1:11" s="10" customFormat="1" ht="17.25" customHeight="1" x14ac:dyDescent="0.25">
      <c r="A55" s="241" t="s">
        <v>513</v>
      </c>
      <c r="B55" s="190">
        <v>3310</v>
      </c>
      <c r="C55" s="38" t="s">
        <v>337</v>
      </c>
      <c r="D55" s="165"/>
      <c r="E55" s="15" t="s">
        <v>338</v>
      </c>
      <c r="F55" s="35"/>
      <c r="G55" s="16"/>
      <c r="H55" s="16"/>
      <c r="I55" s="29"/>
      <c r="J55" s="28">
        <v>532</v>
      </c>
      <c r="K55" s="13">
        <f>F55*J55</f>
        <v>0</v>
      </c>
    </row>
    <row r="56" spans="1:11" s="10" customFormat="1" ht="17.25" customHeight="1" x14ac:dyDescent="0.25">
      <c r="A56" s="241" t="s">
        <v>514</v>
      </c>
      <c r="B56" s="190">
        <v>3311</v>
      </c>
      <c r="C56" s="38" t="s">
        <v>339</v>
      </c>
      <c r="D56" s="165"/>
      <c r="E56" s="15" t="s">
        <v>338</v>
      </c>
      <c r="F56" s="35"/>
      <c r="G56" s="16"/>
      <c r="H56" s="16"/>
      <c r="I56" s="29"/>
      <c r="J56" s="28">
        <v>532</v>
      </c>
      <c r="K56" s="13">
        <f>F56*J56</f>
        <v>0</v>
      </c>
    </row>
    <row r="57" spans="1:11" s="10" customFormat="1" ht="17.25" customHeight="1" x14ac:dyDescent="0.25">
      <c r="A57" s="150" t="s">
        <v>123</v>
      </c>
      <c r="B57" s="192"/>
      <c r="C57" s="46" t="s">
        <v>82</v>
      </c>
      <c r="D57" s="166"/>
      <c r="E57" s="45"/>
      <c r="F57" s="155">
        <f>F58+F59+F60+F61</f>
        <v>0</v>
      </c>
      <c r="G57" s="66"/>
      <c r="H57" s="67"/>
      <c r="I57" s="68"/>
      <c r="J57" s="69"/>
      <c r="K57" s="151">
        <f>K58+K59+K60+K61</f>
        <v>0</v>
      </c>
    </row>
    <row r="58" spans="1:11" s="10" customFormat="1" ht="15.75" customHeight="1" x14ac:dyDescent="0.25">
      <c r="A58" s="241" t="s">
        <v>482</v>
      </c>
      <c r="B58" s="190">
        <v>3993</v>
      </c>
      <c r="C58" s="38" t="s">
        <v>112</v>
      </c>
      <c r="D58" s="165"/>
      <c r="E58" s="15"/>
      <c r="F58" s="35"/>
      <c r="G58" s="16"/>
      <c r="H58" s="16"/>
      <c r="I58" s="29"/>
      <c r="J58" s="28">
        <v>244</v>
      </c>
      <c r="K58" s="16">
        <f>J58*F58</f>
        <v>0</v>
      </c>
    </row>
    <row r="59" spans="1:11" s="10" customFormat="1" ht="15.75" customHeight="1" x14ac:dyDescent="0.25">
      <c r="A59" s="241" t="s">
        <v>483</v>
      </c>
      <c r="B59" s="190">
        <v>3995</v>
      </c>
      <c r="C59" s="38" t="s">
        <v>113</v>
      </c>
      <c r="D59" s="165"/>
      <c r="E59" s="15"/>
      <c r="F59" s="35"/>
      <c r="G59" s="16"/>
      <c r="H59" s="16"/>
      <c r="I59" s="29"/>
      <c r="J59" s="28">
        <v>244</v>
      </c>
      <c r="K59" s="16">
        <f>J59*F59</f>
        <v>0</v>
      </c>
    </row>
    <row r="60" spans="1:11" s="10" customFormat="1" ht="15.75" customHeight="1" x14ac:dyDescent="0.25">
      <c r="A60" s="241" t="s">
        <v>484</v>
      </c>
      <c r="B60" s="190">
        <v>3996</v>
      </c>
      <c r="C60" s="38" t="s">
        <v>114</v>
      </c>
      <c r="D60" s="165"/>
      <c r="E60" s="15"/>
      <c r="F60" s="35"/>
      <c r="G60" s="16"/>
      <c r="H60" s="16"/>
      <c r="I60" s="29"/>
      <c r="J60" s="28">
        <v>244</v>
      </c>
      <c r="K60" s="16">
        <f>J60*F60</f>
        <v>0</v>
      </c>
    </row>
    <row r="61" spans="1:11" s="10" customFormat="1" ht="15.75" customHeight="1" x14ac:dyDescent="0.25">
      <c r="A61" s="241" t="s">
        <v>485</v>
      </c>
      <c r="B61" s="190">
        <v>3994</v>
      </c>
      <c r="C61" s="38" t="s">
        <v>115</v>
      </c>
      <c r="D61" s="165"/>
      <c r="E61" s="15"/>
      <c r="F61" s="35"/>
      <c r="G61" s="16"/>
      <c r="H61" s="16"/>
      <c r="I61" s="29"/>
      <c r="J61" s="28">
        <v>244</v>
      </c>
      <c r="K61" s="16">
        <f>J61*F61</f>
        <v>0</v>
      </c>
    </row>
    <row r="62" spans="1:11" s="10" customFormat="1" ht="18.75" customHeight="1" x14ac:dyDescent="0.25">
      <c r="A62" s="150" t="s">
        <v>123</v>
      </c>
      <c r="B62" s="192"/>
      <c r="C62" s="46" t="s">
        <v>340</v>
      </c>
      <c r="D62" s="166"/>
      <c r="E62" s="45"/>
      <c r="F62" s="155">
        <f>F63+F64</f>
        <v>0</v>
      </c>
      <c r="G62" s="66"/>
      <c r="H62" s="67"/>
      <c r="I62" s="68"/>
      <c r="J62" s="69"/>
      <c r="K62" s="151">
        <f>K63+K64</f>
        <v>0</v>
      </c>
    </row>
    <row r="63" spans="1:11" s="10" customFormat="1" ht="17.25" customHeight="1" x14ac:dyDescent="0.25">
      <c r="A63" s="17"/>
      <c r="B63" s="190">
        <v>3003</v>
      </c>
      <c r="C63" s="38" t="s">
        <v>341</v>
      </c>
      <c r="D63" s="165"/>
      <c r="E63" s="15" t="s">
        <v>342</v>
      </c>
      <c r="F63" s="75"/>
      <c r="G63" s="13"/>
      <c r="H63" s="13"/>
      <c r="I63" s="76"/>
      <c r="J63" s="28">
        <v>507</v>
      </c>
      <c r="K63" s="13">
        <f>J63*F63</f>
        <v>0</v>
      </c>
    </row>
    <row r="64" spans="1:11" s="10" customFormat="1" ht="17.25" customHeight="1" x14ac:dyDescent="0.25">
      <c r="A64" s="17"/>
      <c r="B64" s="190">
        <v>3007</v>
      </c>
      <c r="C64" s="38" t="s">
        <v>343</v>
      </c>
      <c r="D64" s="165"/>
      <c r="E64" s="15" t="s">
        <v>344</v>
      </c>
      <c r="F64" s="75"/>
      <c r="G64" s="13"/>
      <c r="H64" s="13"/>
      <c r="I64" s="76"/>
      <c r="J64" s="28">
        <v>375</v>
      </c>
      <c r="K64" s="13">
        <f>J64*F64</f>
        <v>0</v>
      </c>
    </row>
    <row r="65" spans="1:11" s="10" customFormat="1" ht="16.5" customHeight="1" x14ac:dyDescent="0.25">
      <c r="A65" s="150" t="s">
        <v>123</v>
      </c>
      <c r="B65" s="192"/>
      <c r="C65" s="46" t="s">
        <v>422</v>
      </c>
      <c r="D65" s="166"/>
      <c r="E65" s="45"/>
      <c r="F65" s="154">
        <f>F67+F68+F69+F70+F71+F73+F74+F75+F77+F78+F79+F80+F81+F87+F88+F76+F82+F83+F66+F72+F84+F85+F86</f>
        <v>0</v>
      </c>
      <c r="G65" s="66"/>
      <c r="H65" s="67"/>
      <c r="I65" s="68"/>
      <c r="J65" s="69"/>
      <c r="K65" s="151">
        <f>K67+K68+K69+K70+K71+K73+K74+K75+K77+K78+K79+K80+K81+K87+K88+K76+K82+K83+K66+K72+K84+K85+K86</f>
        <v>0</v>
      </c>
    </row>
    <row r="66" spans="1:11" s="10" customFormat="1" ht="16.5" customHeight="1" x14ac:dyDescent="0.25">
      <c r="A66" s="241" t="s">
        <v>441</v>
      </c>
      <c r="B66" s="196">
        <v>4861</v>
      </c>
      <c r="C66" s="87" t="s">
        <v>421</v>
      </c>
      <c r="D66" s="166"/>
      <c r="E66" s="45"/>
      <c r="F66" s="35"/>
      <c r="G66" s="209"/>
      <c r="H66" s="209"/>
      <c r="I66" s="209"/>
      <c r="J66" s="43">
        <v>425</v>
      </c>
      <c r="K66" s="33">
        <f>J66*F66</f>
        <v>0</v>
      </c>
    </row>
    <row r="67" spans="1:11" s="2" customFormat="1" ht="18" customHeight="1" x14ac:dyDescent="0.25">
      <c r="A67" s="241" t="s">
        <v>438</v>
      </c>
      <c r="B67" s="190">
        <v>1335</v>
      </c>
      <c r="C67" s="38" t="s">
        <v>345</v>
      </c>
      <c r="D67" s="165"/>
      <c r="E67" s="15" t="s">
        <v>346</v>
      </c>
      <c r="F67" s="35"/>
      <c r="G67" s="16"/>
      <c r="H67" s="16"/>
      <c r="I67" s="29"/>
      <c r="J67" s="28">
        <v>357</v>
      </c>
      <c r="K67" s="13">
        <f>F67*J67</f>
        <v>0</v>
      </c>
    </row>
    <row r="68" spans="1:11" s="2" customFormat="1" ht="18" customHeight="1" x14ac:dyDescent="0.25">
      <c r="A68" s="17"/>
      <c r="B68" s="190">
        <v>1224</v>
      </c>
      <c r="C68" s="38" t="s">
        <v>347</v>
      </c>
      <c r="D68" s="165"/>
      <c r="E68" s="15" t="s">
        <v>348</v>
      </c>
      <c r="F68" s="35"/>
      <c r="G68" s="16"/>
      <c r="H68" s="16"/>
      <c r="I68" s="29"/>
      <c r="J68" s="28">
        <v>450</v>
      </c>
      <c r="K68" s="13">
        <f t="shared" ref="K68:K80" si="1">J68*F68</f>
        <v>0</v>
      </c>
    </row>
    <row r="69" spans="1:11" s="2" customFormat="1" ht="18" customHeight="1" x14ac:dyDescent="0.25">
      <c r="A69" s="241" t="s">
        <v>439</v>
      </c>
      <c r="B69" s="190">
        <v>1225</v>
      </c>
      <c r="C69" s="38" t="s">
        <v>349</v>
      </c>
      <c r="D69" s="165"/>
      <c r="E69" s="15" t="s">
        <v>350</v>
      </c>
      <c r="F69" s="35"/>
      <c r="G69" s="16"/>
      <c r="H69" s="16"/>
      <c r="I69" s="29"/>
      <c r="J69" s="28">
        <v>432</v>
      </c>
      <c r="K69" s="13">
        <f t="shared" si="1"/>
        <v>0</v>
      </c>
    </row>
    <row r="70" spans="1:11" s="2" customFormat="1" ht="18" customHeight="1" x14ac:dyDescent="0.25">
      <c r="A70" s="241" t="s">
        <v>440</v>
      </c>
      <c r="B70" s="190">
        <v>1226</v>
      </c>
      <c r="C70" s="38" t="s">
        <v>351</v>
      </c>
      <c r="D70" s="165"/>
      <c r="E70" s="15" t="s">
        <v>348</v>
      </c>
      <c r="F70" s="35"/>
      <c r="G70" s="16"/>
      <c r="H70" s="16"/>
      <c r="I70" s="29"/>
      <c r="J70" s="28">
        <v>488</v>
      </c>
      <c r="K70" s="13">
        <f t="shared" si="1"/>
        <v>0</v>
      </c>
    </row>
    <row r="71" spans="1:11" s="2" customFormat="1" ht="19.5" customHeight="1" x14ac:dyDescent="0.25">
      <c r="A71" s="241">
        <v>4630454705846</v>
      </c>
      <c r="B71" s="190">
        <v>3434</v>
      </c>
      <c r="C71" s="38" t="s">
        <v>352</v>
      </c>
      <c r="D71" s="165"/>
      <c r="E71" s="15" t="s">
        <v>346</v>
      </c>
      <c r="F71" s="35"/>
      <c r="G71" s="16"/>
      <c r="H71" s="16"/>
      <c r="I71" s="29"/>
      <c r="J71" s="28">
        <v>494</v>
      </c>
      <c r="K71" s="13">
        <f t="shared" si="1"/>
        <v>0</v>
      </c>
    </row>
    <row r="72" spans="1:11" s="2" customFormat="1" ht="16.5" customHeight="1" x14ac:dyDescent="0.25">
      <c r="A72" s="241" t="s">
        <v>476</v>
      </c>
      <c r="B72" s="190">
        <v>5097</v>
      </c>
      <c r="C72" s="38" t="s">
        <v>423</v>
      </c>
      <c r="D72" s="165"/>
      <c r="E72" s="15"/>
      <c r="F72" s="35"/>
      <c r="G72" s="16"/>
      <c r="H72" s="16"/>
      <c r="I72" s="29"/>
      <c r="J72" s="28">
        <v>538</v>
      </c>
      <c r="K72" s="13">
        <f t="shared" si="1"/>
        <v>0</v>
      </c>
    </row>
    <row r="73" spans="1:11" s="2" customFormat="1" ht="18" customHeight="1" x14ac:dyDescent="0.25">
      <c r="A73" s="241" t="s">
        <v>442</v>
      </c>
      <c r="B73" s="190">
        <v>3180</v>
      </c>
      <c r="C73" s="38" t="s">
        <v>353</v>
      </c>
      <c r="D73" s="165"/>
      <c r="E73" s="15" t="s">
        <v>338</v>
      </c>
      <c r="F73" s="35"/>
      <c r="G73" s="16"/>
      <c r="H73" s="16"/>
      <c r="I73" s="29"/>
      <c r="J73" s="28">
        <v>625</v>
      </c>
      <c r="K73" s="13">
        <f t="shared" si="1"/>
        <v>0</v>
      </c>
    </row>
    <row r="74" spans="1:11" s="2" customFormat="1" ht="18" customHeight="1" x14ac:dyDescent="0.25">
      <c r="A74" s="241" t="s">
        <v>443</v>
      </c>
      <c r="B74" s="190">
        <v>3179</v>
      </c>
      <c r="C74" s="38" t="s">
        <v>354</v>
      </c>
      <c r="D74" s="165"/>
      <c r="E74" s="15" t="s">
        <v>338</v>
      </c>
      <c r="F74" s="35"/>
      <c r="G74" s="16"/>
      <c r="H74" s="16"/>
      <c r="I74" s="29"/>
      <c r="J74" s="28">
        <v>625</v>
      </c>
      <c r="K74" s="13">
        <f t="shared" si="1"/>
        <v>0</v>
      </c>
    </row>
    <row r="75" spans="1:11" s="2" customFormat="1" ht="18" customHeight="1" x14ac:dyDescent="0.25">
      <c r="A75" s="241" t="s">
        <v>444</v>
      </c>
      <c r="B75" s="190">
        <v>2829</v>
      </c>
      <c r="C75" s="38" t="s">
        <v>355</v>
      </c>
      <c r="D75" s="165"/>
      <c r="E75" s="15" t="s">
        <v>338</v>
      </c>
      <c r="F75" s="35"/>
      <c r="G75" s="16"/>
      <c r="H75" s="16"/>
      <c r="I75" s="29"/>
      <c r="J75" s="28">
        <v>788</v>
      </c>
      <c r="K75" s="13">
        <f t="shared" si="1"/>
        <v>0</v>
      </c>
    </row>
    <row r="76" spans="1:11" s="2" customFormat="1" ht="25.5" customHeight="1" x14ac:dyDescent="0.25">
      <c r="A76" s="241" t="s">
        <v>445</v>
      </c>
      <c r="B76" s="190">
        <v>4428</v>
      </c>
      <c r="C76" s="38" t="s">
        <v>38</v>
      </c>
      <c r="D76" s="165"/>
      <c r="E76" s="15"/>
      <c r="F76" s="78"/>
      <c r="G76" s="50"/>
      <c r="H76" s="50"/>
      <c r="I76" s="73"/>
      <c r="J76" s="49">
        <v>725</v>
      </c>
      <c r="K76" s="74">
        <f>J76*F76</f>
        <v>0</v>
      </c>
    </row>
    <row r="77" spans="1:11" s="2" customFormat="1" ht="18" customHeight="1" x14ac:dyDescent="0.25">
      <c r="A77" s="241" t="s">
        <v>447</v>
      </c>
      <c r="B77" s="190">
        <v>3265</v>
      </c>
      <c r="C77" s="38" t="s">
        <v>356</v>
      </c>
      <c r="D77" s="165"/>
      <c r="E77" s="15" t="s">
        <v>336</v>
      </c>
      <c r="F77" s="35"/>
      <c r="G77" s="16"/>
      <c r="H77" s="16"/>
      <c r="I77" s="29"/>
      <c r="J77" s="28">
        <v>557</v>
      </c>
      <c r="K77" s="13">
        <f t="shared" si="1"/>
        <v>0</v>
      </c>
    </row>
    <row r="78" spans="1:11" s="2" customFormat="1" ht="18" customHeight="1" x14ac:dyDescent="0.25">
      <c r="A78" s="241" t="s">
        <v>446</v>
      </c>
      <c r="B78" s="190">
        <v>1228</v>
      </c>
      <c r="C78" s="38" t="s">
        <v>357</v>
      </c>
      <c r="D78" s="165"/>
      <c r="E78" s="15" t="s">
        <v>358</v>
      </c>
      <c r="F78" s="35"/>
      <c r="G78" s="16"/>
      <c r="H78" s="16"/>
      <c r="I78" s="29"/>
      <c r="J78" s="28">
        <v>725</v>
      </c>
      <c r="K78" s="13">
        <f t="shared" si="1"/>
        <v>0</v>
      </c>
    </row>
    <row r="79" spans="1:11" s="2" customFormat="1" ht="18" customHeight="1" x14ac:dyDescent="0.25">
      <c r="A79" s="241" t="s">
        <v>448</v>
      </c>
      <c r="B79" s="190">
        <v>3266</v>
      </c>
      <c r="C79" s="38" t="s">
        <v>359</v>
      </c>
      <c r="D79" s="165"/>
      <c r="E79" s="15" t="s">
        <v>336</v>
      </c>
      <c r="F79" s="35"/>
      <c r="G79" s="16"/>
      <c r="H79" s="16"/>
      <c r="I79" s="29"/>
      <c r="J79" s="28">
        <v>488</v>
      </c>
      <c r="K79" s="13">
        <f t="shared" si="1"/>
        <v>0</v>
      </c>
    </row>
    <row r="80" spans="1:11" s="2" customFormat="1" ht="18" customHeight="1" x14ac:dyDescent="0.25">
      <c r="A80" s="241" t="s">
        <v>449</v>
      </c>
      <c r="B80" s="190">
        <v>1448</v>
      </c>
      <c r="C80" s="38" t="s">
        <v>360</v>
      </c>
      <c r="D80" s="165"/>
      <c r="E80" s="15" t="s">
        <v>358</v>
      </c>
      <c r="F80" s="35"/>
      <c r="G80" s="16"/>
      <c r="H80" s="16"/>
      <c r="I80" s="29"/>
      <c r="J80" s="28">
        <v>657</v>
      </c>
      <c r="K80" s="13">
        <f t="shared" si="1"/>
        <v>0</v>
      </c>
    </row>
    <row r="81" spans="1:11" s="2" customFormat="1" ht="18" customHeight="1" x14ac:dyDescent="0.25">
      <c r="A81" s="241" t="s">
        <v>450</v>
      </c>
      <c r="B81" s="190">
        <v>3580</v>
      </c>
      <c r="C81" s="38" t="s">
        <v>204</v>
      </c>
      <c r="D81" s="165"/>
      <c r="E81" s="15" t="s">
        <v>373</v>
      </c>
      <c r="F81" s="35"/>
      <c r="G81" s="16"/>
      <c r="H81" s="16"/>
      <c r="I81" s="29"/>
      <c r="J81" s="28">
        <v>757</v>
      </c>
      <c r="K81" s="13">
        <f t="shared" ref="K81:K88" si="2">J81*F81</f>
        <v>0</v>
      </c>
    </row>
    <row r="82" spans="1:11" s="2" customFormat="1" ht="18.75" customHeight="1" x14ac:dyDescent="0.25">
      <c r="A82" s="241" t="s">
        <v>451</v>
      </c>
      <c r="B82" s="190">
        <v>4429</v>
      </c>
      <c r="C82" s="38" t="s">
        <v>39</v>
      </c>
      <c r="D82" s="165"/>
      <c r="E82" s="15"/>
      <c r="F82" s="78"/>
      <c r="G82" s="50"/>
      <c r="H82" s="50"/>
      <c r="I82" s="73"/>
      <c r="J82" s="49">
        <v>807</v>
      </c>
      <c r="K82" s="74">
        <f t="shared" si="2"/>
        <v>0</v>
      </c>
    </row>
    <row r="83" spans="1:11" s="2" customFormat="1" ht="17.25" customHeight="1" x14ac:dyDescent="0.25">
      <c r="A83" s="241" t="s">
        <v>452</v>
      </c>
      <c r="B83" s="190">
        <v>4609</v>
      </c>
      <c r="C83" s="38" t="s">
        <v>420</v>
      </c>
      <c r="D83" s="165"/>
      <c r="E83" s="15"/>
      <c r="F83" s="78"/>
      <c r="G83" s="50"/>
      <c r="H83" s="50"/>
      <c r="I83" s="73"/>
      <c r="J83" s="49">
        <v>763</v>
      </c>
      <c r="K83" s="74">
        <f t="shared" si="2"/>
        <v>0</v>
      </c>
    </row>
    <row r="84" spans="1:11" s="2" customFormat="1" ht="26.25" customHeight="1" x14ac:dyDescent="0.25">
      <c r="A84" s="241" t="s">
        <v>473</v>
      </c>
      <c r="B84" s="190">
        <v>5046</v>
      </c>
      <c r="C84" s="38" t="s">
        <v>424</v>
      </c>
      <c r="D84" s="165"/>
      <c r="E84" s="15"/>
      <c r="F84" s="78"/>
      <c r="G84" s="50"/>
      <c r="H84" s="50"/>
      <c r="I84" s="73"/>
      <c r="J84" s="49">
        <v>1325</v>
      </c>
      <c r="K84" s="74">
        <f t="shared" si="2"/>
        <v>0</v>
      </c>
    </row>
    <row r="85" spans="1:11" s="2" customFormat="1" ht="19.5" customHeight="1" x14ac:dyDescent="0.25">
      <c r="A85" s="241" t="s">
        <v>474</v>
      </c>
      <c r="B85" s="190">
        <v>5095</v>
      </c>
      <c r="C85" s="38" t="s">
        <v>425</v>
      </c>
      <c r="D85" s="165"/>
      <c r="E85" s="15"/>
      <c r="F85" s="78"/>
      <c r="G85" s="50"/>
      <c r="H85" s="50"/>
      <c r="I85" s="73"/>
      <c r="J85" s="49">
        <v>1125</v>
      </c>
      <c r="K85" s="74">
        <f t="shared" si="2"/>
        <v>0</v>
      </c>
    </row>
    <row r="86" spans="1:11" s="2" customFormat="1" ht="19.5" customHeight="1" x14ac:dyDescent="0.25">
      <c r="A86" s="241" t="s">
        <v>475</v>
      </c>
      <c r="B86" s="190">
        <v>5096</v>
      </c>
      <c r="C86" s="38" t="s">
        <v>426</v>
      </c>
      <c r="D86" s="165"/>
      <c r="E86" s="15"/>
      <c r="F86" s="78"/>
      <c r="G86" s="50"/>
      <c r="H86" s="50"/>
      <c r="I86" s="73"/>
      <c r="J86" s="49">
        <v>1600</v>
      </c>
      <c r="K86" s="74">
        <f t="shared" si="2"/>
        <v>0</v>
      </c>
    </row>
    <row r="87" spans="1:11" s="2" customFormat="1" ht="18" customHeight="1" x14ac:dyDescent="0.25">
      <c r="A87" s="241">
        <v>4630454705730</v>
      </c>
      <c r="B87" s="190">
        <v>3615</v>
      </c>
      <c r="C87" s="38" t="s">
        <v>205</v>
      </c>
      <c r="D87" s="165"/>
      <c r="E87" s="15" t="s">
        <v>358</v>
      </c>
      <c r="F87" s="35"/>
      <c r="G87" s="16"/>
      <c r="H87" s="16"/>
      <c r="I87" s="29"/>
      <c r="J87" s="28">
        <v>563</v>
      </c>
      <c r="K87" s="13">
        <f t="shared" si="2"/>
        <v>0</v>
      </c>
    </row>
    <row r="88" spans="1:11" s="2" customFormat="1" ht="18" customHeight="1" x14ac:dyDescent="0.25">
      <c r="A88" s="241" t="s">
        <v>453</v>
      </c>
      <c r="B88" s="190">
        <v>3655</v>
      </c>
      <c r="C88" s="38" t="s">
        <v>207</v>
      </c>
      <c r="D88" s="165"/>
      <c r="E88" s="15" t="s">
        <v>346</v>
      </c>
      <c r="F88" s="35"/>
      <c r="G88" s="16"/>
      <c r="H88" s="16"/>
      <c r="I88" s="29"/>
      <c r="J88" s="28">
        <v>550</v>
      </c>
      <c r="K88" s="13">
        <f t="shared" si="2"/>
        <v>0</v>
      </c>
    </row>
    <row r="89" spans="1:11" s="2" customFormat="1" ht="24" customHeight="1" x14ac:dyDescent="0.25">
      <c r="A89" s="150" t="s">
        <v>123</v>
      </c>
      <c r="B89" s="192"/>
      <c r="C89" s="46" t="s">
        <v>61</v>
      </c>
      <c r="D89" s="166"/>
      <c r="E89" s="45"/>
      <c r="F89" s="154">
        <f>F92+F93+F94+F95+F96+F97+F98+F99+F100+F101+F103+F104+F105+F106+F107+F91+F102</f>
        <v>0</v>
      </c>
      <c r="G89" s="66"/>
      <c r="H89" s="67"/>
      <c r="I89" s="68"/>
      <c r="J89" s="69"/>
      <c r="K89" s="151">
        <f>SUM(K90:K107)</f>
        <v>0</v>
      </c>
    </row>
    <row r="90" spans="1:11" s="2" customFormat="1" ht="24" customHeight="1" x14ac:dyDescent="0.25">
      <c r="A90" s="241" t="s">
        <v>478</v>
      </c>
      <c r="B90" s="196">
        <v>4980</v>
      </c>
      <c r="C90" s="87" t="s">
        <v>428</v>
      </c>
      <c r="D90" s="166"/>
      <c r="E90" s="45"/>
      <c r="F90" s="77"/>
      <c r="G90" s="50"/>
      <c r="H90" s="31"/>
      <c r="I90" s="32"/>
      <c r="J90" s="43">
        <v>600</v>
      </c>
      <c r="K90" s="33">
        <f>J90*F90</f>
        <v>0</v>
      </c>
    </row>
    <row r="91" spans="1:11" s="2" customFormat="1" ht="27.75" customHeight="1" x14ac:dyDescent="0.25">
      <c r="A91" s="241" t="s">
        <v>509</v>
      </c>
      <c r="B91" s="196">
        <v>3708</v>
      </c>
      <c r="C91" s="38" t="s">
        <v>29</v>
      </c>
      <c r="D91" s="165"/>
      <c r="E91" s="54" t="s">
        <v>348</v>
      </c>
      <c r="F91" s="77"/>
      <c r="G91" s="50"/>
      <c r="H91" s="31"/>
      <c r="I91" s="32"/>
      <c r="J91" s="43">
        <v>488</v>
      </c>
      <c r="K91" s="33">
        <f>J91*F91</f>
        <v>0</v>
      </c>
    </row>
    <row r="92" spans="1:11" s="140" customFormat="1" ht="18.75" customHeight="1" x14ac:dyDescent="0.25">
      <c r="A92" s="241" t="s">
        <v>510</v>
      </c>
      <c r="B92" s="190">
        <v>3395</v>
      </c>
      <c r="C92" s="38" t="s">
        <v>171</v>
      </c>
      <c r="D92" s="165"/>
      <c r="E92" s="15" t="s">
        <v>348</v>
      </c>
      <c r="F92" s="78"/>
      <c r="G92" s="50"/>
      <c r="H92" s="72"/>
      <c r="I92" s="73"/>
      <c r="J92" s="49">
        <v>438</v>
      </c>
      <c r="K92" s="74">
        <f>J92*F92</f>
        <v>0</v>
      </c>
    </row>
    <row r="93" spans="1:11" s="140" customFormat="1" ht="15.75" customHeight="1" x14ac:dyDescent="0.25">
      <c r="A93" s="241" t="s">
        <v>499</v>
      </c>
      <c r="B93" s="197">
        <v>2687</v>
      </c>
      <c r="C93" s="38" t="s">
        <v>361</v>
      </c>
      <c r="D93" s="165"/>
      <c r="E93" s="15" t="s">
        <v>348</v>
      </c>
      <c r="F93" s="78"/>
      <c r="G93" s="16"/>
      <c r="H93" s="79"/>
      <c r="I93" s="29"/>
      <c r="J93" s="28">
        <v>382</v>
      </c>
      <c r="K93" s="74">
        <f>J93*F93</f>
        <v>0</v>
      </c>
    </row>
    <row r="94" spans="1:11" s="140" customFormat="1" ht="18" customHeight="1" x14ac:dyDescent="0.25">
      <c r="A94" s="241" t="s">
        <v>498</v>
      </c>
      <c r="B94" s="197">
        <v>3680</v>
      </c>
      <c r="C94" s="38" t="s">
        <v>206</v>
      </c>
      <c r="D94" s="165"/>
      <c r="E94" s="15" t="s">
        <v>346</v>
      </c>
      <c r="F94" s="78"/>
      <c r="G94" s="16"/>
      <c r="H94" s="79"/>
      <c r="I94" s="29"/>
      <c r="J94" s="28">
        <v>263</v>
      </c>
      <c r="K94" s="74">
        <f>J94*F94</f>
        <v>0</v>
      </c>
    </row>
    <row r="95" spans="1:11" s="2" customFormat="1" ht="18.75" customHeight="1" x14ac:dyDescent="0.25">
      <c r="A95" s="241" t="s">
        <v>500</v>
      </c>
      <c r="B95" s="197">
        <v>3554</v>
      </c>
      <c r="C95" s="38" t="s">
        <v>184</v>
      </c>
      <c r="D95" s="165"/>
      <c r="E95" s="15" t="s">
        <v>362</v>
      </c>
      <c r="F95" s="35"/>
      <c r="G95" s="16"/>
      <c r="H95" s="16"/>
      <c r="I95" s="29"/>
      <c r="J95" s="49">
        <v>475</v>
      </c>
      <c r="K95" s="13">
        <f t="shared" ref="K95:K105" si="3">J95*F95</f>
        <v>0</v>
      </c>
    </row>
    <row r="96" spans="1:11" s="2" customFormat="1" ht="18.75" customHeight="1" x14ac:dyDescent="0.25">
      <c r="A96" s="241" t="s">
        <v>501</v>
      </c>
      <c r="B96" s="197">
        <v>3267</v>
      </c>
      <c r="C96" s="38" t="s">
        <v>363</v>
      </c>
      <c r="D96" s="165"/>
      <c r="E96" s="15" t="s">
        <v>336</v>
      </c>
      <c r="F96" s="35"/>
      <c r="G96" s="16"/>
      <c r="H96" s="16"/>
      <c r="I96" s="29"/>
      <c r="J96" s="49">
        <v>375</v>
      </c>
      <c r="K96" s="13">
        <f t="shared" si="3"/>
        <v>0</v>
      </c>
    </row>
    <row r="97" spans="1:11" s="2" customFormat="1" ht="18.75" customHeight="1" x14ac:dyDescent="0.25">
      <c r="A97" s="241" t="s">
        <v>502</v>
      </c>
      <c r="B97" s="197">
        <v>1851</v>
      </c>
      <c r="C97" s="38" t="s">
        <v>364</v>
      </c>
      <c r="D97" s="165"/>
      <c r="E97" s="15" t="s">
        <v>358</v>
      </c>
      <c r="F97" s="35"/>
      <c r="G97" s="16"/>
      <c r="H97" s="16"/>
      <c r="I97" s="29"/>
      <c r="J97" s="49">
        <v>519</v>
      </c>
      <c r="K97" s="13">
        <f t="shared" si="3"/>
        <v>0</v>
      </c>
    </row>
    <row r="98" spans="1:11" s="2" customFormat="1" ht="18.75" customHeight="1" x14ac:dyDescent="0.25">
      <c r="A98" s="241" t="s">
        <v>503</v>
      </c>
      <c r="B98" s="197">
        <v>3268</v>
      </c>
      <c r="C98" s="38" t="s">
        <v>365</v>
      </c>
      <c r="D98" s="165"/>
      <c r="E98" s="15" t="s">
        <v>336</v>
      </c>
      <c r="F98" s="35"/>
      <c r="G98" s="16"/>
      <c r="H98" s="16"/>
      <c r="I98" s="29"/>
      <c r="J98" s="49">
        <v>375</v>
      </c>
      <c r="K98" s="13">
        <f t="shared" si="3"/>
        <v>0</v>
      </c>
    </row>
    <row r="99" spans="1:11" s="2" customFormat="1" ht="17.25" customHeight="1" x14ac:dyDescent="0.25">
      <c r="A99" s="241" t="s">
        <v>504</v>
      </c>
      <c r="B99" s="197">
        <v>1855</v>
      </c>
      <c r="C99" s="38" t="s">
        <v>366</v>
      </c>
      <c r="D99" s="165"/>
      <c r="E99" s="15" t="s">
        <v>358</v>
      </c>
      <c r="F99" s="35"/>
      <c r="G99" s="16"/>
      <c r="H99" s="16"/>
      <c r="I99" s="29"/>
      <c r="J99" s="81">
        <v>544</v>
      </c>
      <c r="K99" s="13">
        <f t="shared" si="3"/>
        <v>0</v>
      </c>
    </row>
    <row r="100" spans="1:11" s="2" customFormat="1" ht="18.75" customHeight="1" x14ac:dyDescent="0.25">
      <c r="A100" s="241" t="s">
        <v>505</v>
      </c>
      <c r="B100" s="197">
        <v>1856</v>
      </c>
      <c r="C100" s="38" t="s">
        <v>367</v>
      </c>
      <c r="D100" s="165"/>
      <c r="E100" s="15" t="s">
        <v>346</v>
      </c>
      <c r="F100" s="35"/>
      <c r="G100" s="16"/>
      <c r="H100" s="16"/>
      <c r="I100" s="29"/>
      <c r="J100" s="49">
        <v>425</v>
      </c>
      <c r="K100" s="13">
        <f t="shared" si="3"/>
        <v>0</v>
      </c>
    </row>
    <row r="101" spans="1:11" s="2" customFormat="1" ht="18.75" customHeight="1" x14ac:dyDescent="0.25">
      <c r="A101" s="241" t="s">
        <v>506</v>
      </c>
      <c r="B101" s="197">
        <v>3095</v>
      </c>
      <c r="C101" s="38" t="s">
        <v>368</v>
      </c>
      <c r="D101" s="165"/>
      <c r="E101" s="15" t="s">
        <v>336</v>
      </c>
      <c r="F101" s="35"/>
      <c r="G101" s="16"/>
      <c r="H101" s="16"/>
      <c r="I101" s="29"/>
      <c r="J101" s="49">
        <v>194</v>
      </c>
      <c r="K101" s="13">
        <f t="shared" si="3"/>
        <v>0</v>
      </c>
    </row>
    <row r="102" spans="1:11" s="2" customFormat="1" ht="18.75" customHeight="1" x14ac:dyDescent="0.25">
      <c r="A102" s="80"/>
      <c r="B102" s="197">
        <v>5056</v>
      </c>
      <c r="C102" s="38" t="s">
        <v>525</v>
      </c>
      <c r="D102" s="165"/>
      <c r="E102" s="15"/>
      <c r="F102" s="35"/>
      <c r="G102" s="16"/>
      <c r="H102" s="16"/>
      <c r="I102" s="29"/>
      <c r="J102" s="49">
        <v>175</v>
      </c>
      <c r="K102" s="13">
        <f t="shared" si="3"/>
        <v>0</v>
      </c>
    </row>
    <row r="103" spans="1:11" s="2" customFormat="1" ht="18.75" customHeight="1" x14ac:dyDescent="0.25">
      <c r="A103" s="241" t="s">
        <v>507</v>
      </c>
      <c r="B103" s="197">
        <v>1860</v>
      </c>
      <c r="C103" s="38" t="s">
        <v>369</v>
      </c>
      <c r="D103" s="165"/>
      <c r="E103" s="15" t="s">
        <v>348</v>
      </c>
      <c r="F103" s="35"/>
      <c r="G103" s="16"/>
      <c r="H103" s="16"/>
      <c r="I103" s="29"/>
      <c r="J103" s="49">
        <v>388</v>
      </c>
      <c r="K103" s="13">
        <f t="shared" si="3"/>
        <v>0</v>
      </c>
    </row>
    <row r="104" spans="1:11" s="2" customFormat="1" ht="18.75" customHeight="1" x14ac:dyDescent="0.25">
      <c r="A104" s="241" t="s">
        <v>508</v>
      </c>
      <c r="B104" s="197">
        <v>1861</v>
      </c>
      <c r="C104" s="38" t="s">
        <v>370</v>
      </c>
      <c r="D104" s="165"/>
      <c r="E104" s="15" t="s">
        <v>350</v>
      </c>
      <c r="F104" s="35"/>
      <c r="G104" s="16"/>
      <c r="H104" s="16"/>
      <c r="I104" s="29"/>
      <c r="J104" s="49">
        <v>394</v>
      </c>
      <c r="K104" s="13">
        <f t="shared" si="3"/>
        <v>0</v>
      </c>
    </row>
    <row r="105" spans="1:11" s="2" customFormat="1" ht="18.75" customHeight="1" x14ac:dyDescent="0.25">
      <c r="A105" s="241" t="s">
        <v>477</v>
      </c>
      <c r="B105" s="197">
        <v>1862</v>
      </c>
      <c r="C105" s="38" t="s">
        <v>60</v>
      </c>
      <c r="D105" s="165"/>
      <c r="E105" s="15" t="s">
        <v>371</v>
      </c>
      <c r="F105" s="35"/>
      <c r="G105" s="16"/>
      <c r="H105" s="16"/>
      <c r="I105" s="29"/>
      <c r="J105" s="49">
        <v>244</v>
      </c>
      <c r="K105" s="13">
        <f t="shared" si="3"/>
        <v>0</v>
      </c>
    </row>
    <row r="106" spans="1:11" s="2" customFormat="1" ht="18" customHeight="1" x14ac:dyDescent="0.25">
      <c r="A106" s="241" t="s">
        <v>511</v>
      </c>
      <c r="B106" s="197">
        <v>2824</v>
      </c>
      <c r="C106" s="38" t="s">
        <v>372</v>
      </c>
      <c r="D106" s="165"/>
      <c r="E106" s="15" t="s">
        <v>373</v>
      </c>
      <c r="F106" s="35"/>
      <c r="G106" s="16"/>
      <c r="H106" s="16"/>
      <c r="I106" s="29"/>
      <c r="J106" s="49">
        <v>394</v>
      </c>
      <c r="K106" s="13">
        <f>F106*J106</f>
        <v>0</v>
      </c>
    </row>
    <row r="107" spans="1:11" s="2" customFormat="1" ht="16.5" customHeight="1" x14ac:dyDescent="0.25">
      <c r="A107" s="241" t="s">
        <v>512</v>
      </c>
      <c r="B107" s="197">
        <v>1863</v>
      </c>
      <c r="C107" s="38" t="s">
        <v>374</v>
      </c>
      <c r="D107" s="165"/>
      <c r="E107" s="15" t="s">
        <v>375</v>
      </c>
      <c r="F107" s="35"/>
      <c r="G107" s="16"/>
      <c r="H107" s="16"/>
      <c r="I107" s="29"/>
      <c r="J107" s="49">
        <v>457</v>
      </c>
      <c r="K107" s="13">
        <f>J107*F107</f>
        <v>0</v>
      </c>
    </row>
    <row r="108" spans="1:11" ht="25.5" customHeight="1" x14ac:dyDescent="0.25">
      <c r="A108" s="150" t="s">
        <v>123</v>
      </c>
      <c r="B108" s="198"/>
      <c r="C108" s="82" t="s">
        <v>376</v>
      </c>
      <c r="D108" s="167"/>
      <c r="E108" s="83"/>
      <c r="F108" s="154">
        <f>F112+F113+F114+F115+F116+F117+F118+F119+F111+F110+F109</f>
        <v>0</v>
      </c>
      <c r="G108" s="84"/>
      <c r="H108" s="84"/>
      <c r="I108" s="84"/>
      <c r="J108" s="69"/>
      <c r="K108" s="151">
        <f>K112+K113+K114+K115+K116+K117+K118+K119+K111+K110+K109</f>
        <v>0</v>
      </c>
    </row>
    <row r="109" spans="1:11" ht="18" customHeight="1" x14ac:dyDescent="0.25">
      <c r="A109" s="241" t="s">
        <v>515</v>
      </c>
      <c r="B109" s="199">
        <v>4598</v>
      </c>
      <c r="C109" s="52" t="s">
        <v>40</v>
      </c>
      <c r="D109" s="167"/>
      <c r="E109" s="83"/>
      <c r="F109" s="77"/>
      <c r="G109" s="85"/>
      <c r="H109" s="85"/>
      <c r="I109" s="85"/>
      <c r="J109" s="43">
        <v>625</v>
      </c>
      <c r="K109" s="33">
        <f>J109*F109</f>
        <v>0</v>
      </c>
    </row>
    <row r="110" spans="1:11" ht="18" customHeight="1" x14ac:dyDescent="0.25">
      <c r="A110" s="51"/>
      <c r="B110" s="199">
        <v>1489</v>
      </c>
      <c r="C110" s="52" t="s">
        <v>192</v>
      </c>
      <c r="D110" s="168"/>
      <c r="E110" s="53" t="s">
        <v>362</v>
      </c>
      <c r="F110" s="77"/>
      <c r="G110" s="85"/>
      <c r="H110" s="85"/>
      <c r="I110" s="85"/>
      <c r="J110" s="43">
        <v>244</v>
      </c>
      <c r="K110" s="33">
        <f>J110*F110</f>
        <v>0</v>
      </c>
    </row>
    <row r="111" spans="1:11" s="7" customFormat="1" ht="18" customHeight="1" x14ac:dyDescent="0.25">
      <c r="A111" s="55"/>
      <c r="B111" s="194">
        <v>3436</v>
      </c>
      <c r="C111" s="40" t="s">
        <v>377</v>
      </c>
      <c r="D111" s="169"/>
      <c r="E111" s="12" t="s">
        <v>348</v>
      </c>
      <c r="F111" s="78"/>
      <c r="G111" s="148"/>
      <c r="H111" s="148"/>
      <c r="I111" s="148"/>
      <c r="J111" s="86">
        <v>432</v>
      </c>
      <c r="K111" s="149">
        <f t="shared" ref="K111:K119" si="4">J111*F111</f>
        <v>0</v>
      </c>
    </row>
    <row r="112" spans="1:11" ht="18" customHeight="1" x14ac:dyDescent="0.25">
      <c r="A112" s="18"/>
      <c r="B112" s="194">
        <v>1488</v>
      </c>
      <c r="C112" s="38" t="s">
        <v>378</v>
      </c>
      <c r="D112" s="165"/>
      <c r="E112" s="15" t="s">
        <v>346</v>
      </c>
      <c r="F112" s="36"/>
      <c r="G112" s="25"/>
      <c r="H112" s="25"/>
      <c r="I112" s="25"/>
      <c r="J112" s="13">
        <v>338</v>
      </c>
      <c r="K112" s="13">
        <f t="shared" si="4"/>
        <v>0</v>
      </c>
    </row>
    <row r="113" spans="1:12" ht="18" customHeight="1" x14ac:dyDescent="0.25">
      <c r="A113" s="18"/>
      <c r="B113" s="194">
        <v>3263</v>
      </c>
      <c r="C113" s="38" t="s">
        <v>379</v>
      </c>
      <c r="D113" s="165"/>
      <c r="E113" s="15" t="s">
        <v>336</v>
      </c>
      <c r="F113" s="36"/>
      <c r="G113" s="25"/>
      <c r="H113" s="25"/>
      <c r="I113" s="25"/>
      <c r="J113" s="13">
        <v>394</v>
      </c>
      <c r="K113" s="13">
        <f t="shared" si="4"/>
        <v>0</v>
      </c>
    </row>
    <row r="114" spans="1:12" ht="18" customHeight="1" x14ac:dyDescent="0.25">
      <c r="A114" s="18"/>
      <c r="B114" s="190">
        <v>1491</v>
      </c>
      <c r="C114" s="38" t="s">
        <v>380</v>
      </c>
      <c r="D114" s="165"/>
      <c r="E114" s="15" t="s">
        <v>358</v>
      </c>
      <c r="F114" s="36"/>
      <c r="G114" s="25"/>
      <c r="H114" s="25"/>
      <c r="I114" s="25"/>
      <c r="J114" s="28">
        <v>557</v>
      </c>
      <c r="K114" s="13">
        <f t="shared" si="4"/>
        <v>0</v>
      </c>
    </row>
    <row r="115" spans="1:12" ht="18" customHeight="1" x14ac:dyDescent="0.25">
      <c r="A115" s="18"/>
      <c r="B115" s="190">
        <v>3264</v>
      </c>
      <c r="C115" s="38" t="s">
        <v>381</v>
      </c>
      <c r="D115" s="165"/>
      <c r="E115" s="15" t="s">
        <v>336</v>
      </c>
      <c r="F115" s="36"/>
      <c r="G115" s="25"/>
      <c r="H115" s="25"/>
      <c r="I115" s="25"/>
      <c r="J115" s="28">
        <v>400</v>
      </c>
      <c r="K115" s="13">
        <f t="shared" si="4"/>
        <v>0</v>
      </c>
    </row>
    <row r="116" spans="1:12" ht="18" customHeight="1" x14ac:dyDescent="0.25">
      <c r="A116" s="18"/>
      <c r="B116" s="194">
        <v>1492</v>
      </c>
      <c r="C116" s="38" t="s">
        <v>382</v>
      </c>
      <c r="D116" s="165"/>
      <c r="E116" s="15" t="s">
        <v>358</v>
      </c>
      <c r="F116" s="36"/>
      <c r="G116" s="25"/>
      <c r="H116" s="25"/>
      <c r="I116" s="25"/>
      <c r="J116" s="28">
        <v>550</v>
      </c>
      <c r="K116" s="13">
        <f t="shared" si="4"/>
        <v>0</v>
      </c>
    </row>
    <row r="117" spans="1:12" ht="18" customHeight="1" x14ac:dyDescent="0.25">
      <c r="A117" s="18"/>
      <c r="B117" s="190">
        <v>1493</v>
      </c>
      <c r="C117" s="38" t="s">
        <v>383</v>
      </c>
      <c r="D117" s="165"/>
      <c r="E117" s="15" t="s">
        <v>346</v>
      </c>
      <c r="F117" s="36"/>
      <c r="G117" s="25"/>
      <c r="H117" s="25"/>
      <c r="I117" s="25"/>
      <c r="J117" s="28">
        <v>425</v>
      </c>
      <c r="K117" s="13">
        <f t="shared" si="4"/>
        <v>0</v>
      </c>
    </row>
    <row r="118" spans="1:12" ht="18" customHeight="1" x14ac:dyDescent="0.25">
      <c r="A118" s="18"/>
      <c r="B118" s="190">
        <v>2347</v>
      </c>
      <c r="C118" s="38" t="s">
        <v>384</v>
      </c>
      <c r="D118" s="165"/>
      <c r="E118" s="15" t="s">
        <v>336</v>
      </c>
      <c r="F118" s="36"/>
      <c r="G118" s="25"/>
      <c r="H118" s="25"/>
      <c r="I118" s="25"/>
      <c r="J118" s="28">
        <v>200</v>
      </c>
      <c r="K118" s="13">
        <f t="shared" si="4"/>
        <v>0</v>
      </c>
    </row>
    <row r="119" spans="1:12" ht="18" customHeight="1" x14ac:dyDescent="0.25">
      <c r="A119" s="18"/>
      <c r="B119" s="190">
        <v>2557</v>
      </c>
      <c r="C119" s="38" t="s">
        <v>117</v>
      </c>
      <c r="D119" s="165"/>
      <c r="E119" s="15" t="s">
        <v>386</v>
      </c>
      <c r="F119" s="36"/>
      <c r="G119" s="25"/>
      <c r="H119" s="25"/>
      <c r="I119" s="25"/>
      <c r="J119" s="28">
        <v>425</v>
      </c>
      <c r="K119" s="13">
        <f t="shared" si="4"/>
        <v>0</v>
      </c>
    </row>
    <row r="120" spans="1:12" ht="24.75" customHeight="1" x14ac:dyDescent="0.25">
      <c r="A120" s="150" t="s">
        <v>123</v>
      </c>
      <c r="B120" s="198"/>
      <c r="C120" s="46" t="s">
        <v>387</v>
      </c>
      <c r="D120" s="166"/>
      <c r="E120" s="45"/>
      <c r="F120" s="154">
        <f>F122+F123+F124+F125+F126+F127+F128+F129+F131+F132+F133+F121+F130</f>
        <v>0</v>
      </c>
      <c r="G120" s="66"/>
      <c r="H120" s="66"/>
      <c r="I120" s="68"/>
      <c r="J120" s="69"/>
      <c r="K120" s="151">
        <f>K122+K123+K124+K125+K126+K127+K128+K129+K131+K132+K133+K121+K130</f>
        <v>0</v>
      </c>
    </row>
    <row r="121" spans="1:12" s="7" customFormat="1" ht="16.5" customHeight="1" x14ac:dyDescent="0.25">
      <c r="A121" s="55"/>
      <c r="B121" s="194">
        <v>3437</v>
      </c>
      <c r="C121" s="38" t="s">
        <v>212</v>
      </c>
      <c r="D121" s="165"/>
      <c r="E121" s="15" t="s">
        <v>348</v>
      </c>
      <c r="F121" s="78"/>
      <c r="G121" s="50"/>
      <c r="H121" s="50"/>
      <c r="I121" s="73"/>
      <c r="J121" s="49">
        <v>457</v>
      </c>
      <c r="K121" s="74">
        <f>J121*F121</f>
        <v>0</v>
      </c>
    </row>
    <row r="122" spans="1:12" ht="16.5" customHeight="1" x14ac:dyDescent="0.25">
      <c r="A122" s="241" t="s">
        <v>480</v>
      </c>
      <c r="B122" s="194">
        <v>2278</v>
      </c>
      <c r="C122" s="38" t="s">
        <v>182</v>
      </c>
      <c r="D122" s="165"/>
      <c r="E122" s="15" t="s">
        <v>338</v>
      </c>
      <c r="F122" s="78"/>
      <c r="G122" s="16"/>
      <c r="H122" s="16"/>
      <c r="I122" s="29"/>
      <c r="J122" s="28">
        <v>425</v>
      </c>
      <c r="K122" s="13">
        <f>F122*J122</f>
        <v>0</v>
      </c>
    </row>
    <row r="123" spans="1:12" s="9" customFormat="1" ht="16.5" customHeight="1" x14ac:dyDescent="0.25">
      <c r="A123" s="241" t="s">
        <v>479</v>
      </c>
      <c r="B123" s="194">
        <v>1497</v>
      </c>
      <c r="C123" s="38" t="s">
        <v>427</v>
      </c>
      <c r="D123" s="165"/>
      <c r="E123" s="15" t="s">
        <v>346</v>
      </c>
      <c r="F123" s="36"/>
      <c r="G123" s="16"/>
      <c r="H123" s="25"/>
      <c r="I123" s="28"/>
      <c r="J123" s="13">
        <v>269</v>
      </c>
      <c r="K123" s="13">
        <f t="shared" ref="K123:K133" si="5">J123*F123</f>
        <v>0</v>
      </c>
      <c r="L123" s="141"/>
    </row>
    <row r="124" spans="1:12" s="9" customFormat="1" ht="16.5" customHeight="1" x14ac:dyDescent="0.25">
      <c r="A124" s="56"/>
      <c r="B124" s="194">
        <v>3269</v>
      </c>
      <c r="C124" s="38" t="s">
        <v>388</v>
      </c>
      <c r="D124" s="165"/>
      <c r="E124" s="15" t="s">
        <v>336</v>
      </c>
      <c r="F124" s="36"/>
      <c r="G124" s="16"/>
      <c r="H124" s="25"/>
      <c r="I124" s="28"/>
      <c r="J124" s="13">
        <v>369</v>
      </c>
      <c r="K124" s="13">
        <f t="shared" si="5"/>
        <v>0</v>
      </c>
    </row>
    <row r="125" spans="1:12" ht="16.5" customHeight="1" x14ac:dyDescent="0.25">
      <c r="A125" s="18"/>
      <c r="B125" s="194">
        <v>1498</v>
      </c>
      <c r="C125" s="38" t="s">
        <v>389</v>
      </c>
      <c r="D125" s="165"/>
      <c r="E125" s="15" t="s">
        <v>358</v>
      </c>
      <c r="F125" s="35"/>
      <c r="G125" s="25"/>
      <c r="H125" s="25"/>
      <c r="I125" s="28"/>
      <c r="J125" s="28">
        <v>500</v>
      </c>
      <c r="K125" s="13">
        <f t="shared" si="5"/>
        <v>0</v>
      </c>
    </row>
    <row r="126" spans="1:12" ht="16.5" customHeight="1" x14ac:dyDescent="0.25">
      <c r="A126" s="18"/>
      <c r="B126" s="194">
        <v>3270</v>
      </c>
      <c r="C126" s="38" t="s">
        <v>390</v>
      </c>
      <c r="D126" s="165"/>
      <c r="E126" s="15" t="s">
        <v>336</v>
      </c>
      <c r="F126" s="35"/>
      <c r="G126" s="25"/>
      <c r="H126" s="25"/>
      <c r="I126" s="28"/>
      <c r="J126" s="28">
        <v>388</v>
      </c>
      <c r="K126" s="13">
        <f t="shared" si="5"/>
        <v>0</v>
      </c>
    </row>
    <row r="127" spans="1:12" ht="16.5" customHeight="1" x14ac:dyDescent="0.25">
      <c r="A127" s="18"/>
      <c r="B127" s="194">
        <v>1499</v>
      </c>
      <c r="C127" s="38" t="s">
        <v>391</v>
      </c>
      <c r="D127" s="165"/>
      <c r="E127" s="15" t="s">
        <v>358</v>
      </c>
      <c r="F127" s="35"/>
      <c r="G127" s="25"/>
      <c r="H127" s="25"/>
      <c r="I127" s="28"/>
      <c r="J127" s="28">
        <v>500</v>
      </c>
      <c r="K127" s="13">
        <f t="shared" si="5"/>
        <v>0</v>
      </c>
    </row>
    <row r="128" spans="1:12" ht="16.5" customHeight="1" x14ac:dyDescent="0.25">
      <c r="A128" s="18"/>
      <c r="B128" s="194">
        <v>1502</v>
      </c>
      <c r="C128" s="38" t="s">
        <v>197</v>
      </c>
      <c r="D128" s="165"/>
      <c r="E128" s="15" t="s">
        <v>392</v>
      </c>
      <c r="F128" s="35"/>
      <c r="G128" s="25"/>
      <c r="H128" s="25"/>
      <c r="I128" s="28"/>
      <c r="J128" s="28">
        <v>269</v>
      </c>
      <c r="K128" s="13">
        <f t="shared" si="5"/>
        <v>0</v>
      </c>
    </row>
    <row r="129" spans="1:11" ht="16.5" customHeight="1" x14ac:dyDescent="0.25">
      <c r="A129" s="18"/>
      <c r="B129" s="194">
        <v>1503</v>
      </c>
      <c r="C129" s="38" t="s">
        <v>393</v>
      </c>
      <c r="D129" s="165"/>
      <c r="E129" s="15" t="s">
        <v>350</v>
      </c>
      <c r="F129" s="35"/>
      <c r="G129" s="25"/>
      <c r="H129" s="25"/>
      <c r="I129" s="28"/>
      <c r="J129" s="28">
        <v>350</v>
      </c>
      <c r="K129" s="13">
        <f t="shared" si="5"/>
        <v>0</v>
      </c>
    </row>
    <row r="130" spans="1:11" ht="16.5" customHeight="1" x14ac:dyDescent="0.25">
      <c r="A130" s="18"/>
      <c r="B130" s="194">
        <v>3769</v>
      </c>
      <c r="C130" s="38" t="s">
        <v>99</v>
      </c>
      <c r="D130" s="165"/>
      <c r="E130" s="15" t="s">
        <v>346</v>
      </c>
      <c r="F130" s="35"/>
      <c r="G130" s="25"/>
      <c r="H130" s="25"/>
      <c r="I130" s="28"/>
      <c r="J130" s="28">
        <v>250</v>
      </c>
      <c r="K130" s="13">
        <f t="shared" si="5"/>
        <v>0</v>
      </c>
    </row>
    <row r="131" spans="1:11" ht="16.5" customHeight="1" x14ac:dyDescent="0.25">
      <c r="A131" s="18"/>
      <c r="B131" s="194">
        <v>1504</v>
      </c>
      <c r="C131" s="38" t="s">
        <v>394</v>
      </c>
      <c r="D131" s="165"/>
      <c r="E131" s="15" t="s">
        <v>350</v>
      </c>
      <c r="F131" s="35"/>
      <c r="G131" s="25"/>
      <c r="H131" s="25"/>
      <c r="I131" s="28"/>
      <c r="J131" s="28">
        <v>394</v>
      </c>
      <c r="K131" s="13">
        <f t="shared" si="5"/>
        <v>0</v>
      </c>
    </row>
    <row r="132" spans="1:11" ht="16.5" customHeight="1" x14ac:dyDescent="0.25">
      <c r="A132" s="18"/>
      <c r="B132" s="194">
        <v>3650</v>
      </c>
      <c r="C132" s="38" t="s">
        <v>218</v>
      </c>
      <c r="D132" s="165"/>
      <c r="E132" s="15" t="s">
        <v>346</v>
      </c>
      <c r="F132" s="35"/>
      <c r="G132" s="25"/>
      <c r="H132" s="25"/>
      <c r="I132" s="28"/>
      <c r="J132" s="49">
        <v>419</v>
      </c>
      <c r="K132" s="13">
        <f t="shared" si="5"/>
        <v>0</v>
      </c>
    </row>
    <row r="133" spans="1:11" ht="16.5" customHeight="1" x14ac:dyDescent="0.25">
      <c r="A133" s="241" t="s">
        <v>481</v>
      </c>
      <c r="B133" s="194">
        <v>2558</v>
      </c>
      <c r="C133" s="38" t="s">
        <v>46</v>
      </c>
      <c r="D133" s="165"/>
      <c r="E133" s="15" t="s">
        <v>373</v>
      </c>
      <c r="F133" s="36"/>
      <c r="G133" s="25"/>
      <c r="H133" s="25"/>
      <c r="I133" s="28"/>
      <c r="J133" s="28">
        <v>438</v>
      </c>
      <c r="K133" s="13">
        <f t="shared" si="5"/>
        <v>0</v>
      </c>
    </row>
    <row r="134" spans="1:11" s="2" customFormat="1" ht="24" customHeight="1" x14ac:dyDescent="0.25">
      <c r="A134" s="150" t="s">
        <v>123</v>
      </c>
      <c r="B134" s="192"/>
      <c r="C134" s="46" t="s">
        <v>396</v>
      </c>
      <c r="D134" s="166"/>
      <c r="E134" s="45"/>
      <c r="F134" s="154">
        <f>F135+F136+F137+F138+F139+F140+F141+F142+F143+F144+F145+F146</f>
        <v>0</v>
      </c>
      <c r="G134" s="66"/>
      <c r="H134" s="66"/>
      <c r="I134" s="68"/>
      <c r="J134" s="69"/>
      <c r="K134" s="151">
        <f>K137+K138+K139+K140+K141+K142+K143+K144+K145+K146+K136+K135</f>
        <v>0</v>
      </c>
    </row>
    <row r="135" spans="1:11" s="2" customFormat="1" ht="19.5" customHeight="1" x14ac:dyDescent="0.25">
      <c r="A135" s="207"/>
      <c r="B135" s="196">
        <v>1814</v>
      </c>
      <c r="C135" s="87" t="s">
        <v>37</v>
      </c>
      <c r="D135" s="166"/>
      <c r="E135" s="45"/>
      <c r="F135" s="77"/>
      <c r="G135" s="210"/>
      <c r="H135" s="210"/>
      <c r="I135" s="32"/>
      <c r="J135" s="43">
        <v>250</v>
      </c>
      <c r="K135" s="33">
        <f>J135*F135</f>
        <v>0</v>
      </c>
    </row>
    <row r="136" spans="1:11" s="142" customFormat="1" ht="27" customHeight="1" x14ac:dyDescent="0.25">
      <c r="A136" s="51"/>
      <c r="B136" s="196">
        <v>3707</v>
      </c>
      <c r="C136" s="87" t="s">
        <v>27</v>
      </c>
      <c r="D136" s="170"/>
      <c r="E136" s="54" t="s">
        <v>348</v>
      </c>
      <c r="F136" s="77"/>
      <c r="G136" s="88"/>
      <c r="H136" s="88"/>
      <c r="I136" s="32"/>
      <c r="J136" s="43">
        <v>500</v>
      </c>
      <c r="K136" s="33">
        <f>J136*F136</f>
        <v>0</v>
      </c>
    </row>
    <row r="137" spans="1:11" s="140" customFormat="1" ht="17.25" customHeight="1" x14ac:dyDescent="0.25">
      <c r="A137" s="55"/>
      <c r="B137" s="190">
        <v>3390</v>
      </c>
      <c r="C137" s="38" t="s">
        <v>183</v>
      </c>
      <c r="D137" s="165"/>
      <c r="E137" s="15" t="s">
        <v>348</v>
      </c>
      <c r="F137" s="78"/>
      <c r="G137" s="50"/>
      <c r="H137" s="50"/>
      <c r="I137" s="73"/>
      <c r="J137" s="49">
        <v>450</v>
      </c>
      <c r="K137" s="74">
        <f>J137*F137</f>
        <v>0</v>
      </c>
    </row>
    <row r="138" spans="1:11" s="140" customFormat="1" ht="19.5" customHeight="1" x14ac:dyDescent="0.25">
      <c r="A138" s="55"/>
      <c r="B138" s="190">
        <v>3438</v>
      </c>
      <c r="C138" s="38" t="s">
        <v>397</v>
      </c>
      <c r="D138" s="165"/>
      <c r="E138" s="15" t="s">
        <v>348</v>
      </c>
      <c r="F138" s="78"/>
      <c r="G138" s="50"/>
      <c r="H138" s="50"/>
      <c r="I138" s="73"/>
      <c r="J138" s="49">
        <v>413</v>
      </c>
      <c r="K138" s="74">
        <f>J138*F138</f>
        <v>0</v>
      </c>
    </row>
    <row r="139" spans="1:11" s="2" customFormat="1" ht="19.5" customHeight="1" x14ac:dyDescent="0.25">
      <c r="A139" s="55"/>
      <c r="B139" s="190">
        <v>3171</v>
      </c>
      <c r="C139" s="38" t="s">
        <v>398</v>
      </c>
      <c r="D139" s="165"/>
      <c r="E139" s="15" t="s">
        <v>348</v>
      </c>
      <c r="F139" s="78"/>
      <c r="G139" s="50"/>
      <c r="H139" s="50"/>
      <c r="I139" s="73"/>
      <c r="J139" s="49">
        <v>369</v>
      </c>
      <c r="K139" s="74">
        <f>J139*F139</f>
        <v>0</v>
      </c>
    </row>
    <row r="140" spans="1:11" s="2" customFormat="1" ht="19.5" customHeight="1" x14ac:dyDescent="0.25">
      <c r="A140" s="18"/>
      <c r="B140" s="190">
        <v>1899</v>
      </c>
      <c r="C140" s="38" t="s">
        <v>400</v>
      </c>
      <c r="D140" s="165"/>
      <c r="E140" s="15" t="s">
        <v>338</v>
      </c>
      <c r="F140" s="35"/>
      <c r="G140" s="16"/>
      <c r="H140" s="16"/>
      <c r="I140" s="28"/>
      <c r="J140" s="28">
        <v>438</v>
      </c>
      <c r="K140" s="13">
        <f>F140*J140</f>
        <v>0</v>
      </c>
    </row>
    <row r="141" spans="1:11" s="2" customFormat="1" ht="19.5" customHeight="1" x14ac:dyDescent="0.25">
      <c r="A141" s="18"/>
      <c r="B141" s="190">
        <v>1115</v>
      </c>
      <c r="C141" s="38" t="s">
        <v>401</v>
      </c>
      <c r="D141" s="165"/>
      <c r="E141" s="15" t="s">
        <v>358</v>
      </c>
      <c r="F141" s="35"/>
      <c r="G141" s="16"/>
      <c r="H141" s="16"/>
      <c r="I141" s="28"/>
      <c r="J141" s="28">
        <v>500</v>
      </c>
      <c r="K141" s="13">
        <f>F141*J141</f>
        <v>0</v>
      </c>
    </row>
    <row r="142" spans="1:11" s="2" customFormat="1" ht="19.5" customHeight="1" x14ac:dyDescent="0.25">
      <c r="A142" s="18"/>
      <c r="B142" s="190">
        <v>3271</v>
      </c>
      <c r="C142" s="38" t="s">
        <v>402</v>
      </c>
      <c r="D142" s="165"/>
      <c r="E142" s="15" t="s">
        <v>336</v>
      </c>
      <c r="F142" s="35"/>
      <c r="G142" s="16"/>
      <c r="H142" s="16"/>
      <c r="I142" s="28"/>
      <c r="J142" s="28">
        <v>375</v>
      </c>
      <c r="K142" s="13">
        <f>J142*F142</f>
        <v>0</v>
      </c>
    </row>
    <row r="143" spans="1:11" s="2" customFormat="1" ht="19.5" customHeight="1" x14ac:dyDescent="0.25">
      <c r="A143" s="18"/>
      <c r="B143" s="190">
        <v>1813</v>
      </c>
      <c r="C143" s="38" t="s">
        <v>403</v>
      </c>
      <c r="D143" s="165"/>
      <c r="E143" s="15" t="s">
        <v>404</v>
      </c>
      <c r="F143" s="35"/>
      <c r="G143" s="16"/>
      <c r="H143" s="16"/>
      <c r="I143" s="28"/>
      <c r="J143" s="28">
        <v>250</v>
      </c>
      <c r="K143" s="13">
        <f>F143*J143</f>
        <v>0</v>
      </c>
    </row>
    <row r="144" spans="1:11" s="2" customFormat="1" ht="19.5" customHeight="1" x14ac:dyDescent="0.25">
      <c r="A144" s="18"/>
      <c r="B144" s="190">
        <v>2556</v>
      </c>
      <c r="C144" s="38" t="s">
        <v>118</v>
      </c>
      <c r="D144" s="165"/>
      <c r="E144" s="15" t="s">
        <v>373</v>
      </c>
      <c r="F144" s="35"/>
      <c r="G144" s="16"/>
      <c r="H144" s="16"/>
      <c r="I144" s="28"/>
      <c r="J144" s="28">
        <v>400</v>
      </c>
      <c r="K144" s="13">
        <f>J144*F144</f>
        <v>0</v>
      </c>
    </row>
    <row r="145" spans="1:11" s="2" customFormat="1" ht="19.5" customHeight="1" x14ac:dyDescent="0.25">
      <c r="A145" s="89" t="s">
        <v>405</v>
      </c>
      <c r="B145" s="190">
        <v>1897</v>
      </c>
      <c r="C145" s="38" t="s">
        <v>406</v>
      </c>
      <c r="D145" s="165"/>
      <c r="E145" s="15"/>
      <c r="F145" s="35"/>
      <c r="G145" s="16"/>
      <c r="H145" s="16"/>
      <c r="I145" s="28"/>
      <c r="J145" s="71">
        <v>85</v>
      </c>
      <c r="K145" s="13">
        <f>F145*J145</f>
        <v>0</v>
      </c>
    </row>
    <row r="146" spans="1:11" s="2" customFormat="1" ht="19.5" customHeight="1" x14ac:dyDescent="0.25">
      <c r="A146" s="89" t="s">
        <v>405</v>
      </c>
      <c r="B146" s="190">
        <v>1895</v>
      </c>
      <c r="C146" s="38" t="s">
        <v>407</v>
      </c>
      <c r="D146" s="165"/>
      <c r="E146" s="15"/>
      <c r="F146" s="35"/>
      <c r="G146" s="16"/>
      <c r="H146" s="16"/>
      <c r="I146" s="28"/>
      <c r="J146" s="71">
        <v>45</v>
      </c>
      <c r="K146" s="13">
        <f>F146*J146</f>
        <v>0</v>
      </c>
    </row>
    <row r="147" spans="1:11" ht="24.75" customHeight="1" x14ac:dyDescent="0.25">
      <c r="A147" s="150" t="s">
        <v>123</v>
      </c>
      <c r="B147" s="198"/>
      <c r="C147" s="46" t="s">
        <v>408</v>
      </c>
      <c r="D147" s="166"/>
      <c r="E147" s="45"/>
      <c r="F147" s="154">
        <f>F149+F150+F151+F152+F154+F155+F158+F159+F161+F162+F163+F156+F164+F157+F160+F148</f>
        <v>0</v>
      </c>
      <c r="G147" s="59"/>
      <c r="H147" s="59"/>
      <c r="I147" s="91"/>
      <c r="J147" s="92"/>
      <c r="K147" s="151">
        <f>K149+K150+K151+K152+K154+K155+K158+K159+K161+K162+K163+K156+K164+K157+K160+K148+K153</f>
        <v>0</v>
      </c>
    </row>
    <row r="148" spans="1:11" ht="18" customHeight="1" x14ac:dyDescent="0.25">
      <c r="A148" s="241" t="s">
        <v>456</v>
      </c>
      <c r="B148" s="199">
        <v>4860</v>
      </c>
      <c r="C148" s="87" t="s">
        <v>50</v>
      </c>
      <c r="D148" s="166"/>
      <c r="E148" s="45"/>
      <c r="F148" s="41"/>
      <c r="G148" s="122"/>
      <c r="H148" s="122"/>
      <c r="I148" s="32"/>
      <c r="J148" s="43">
        <v>394</v>
      </c>
      <c r="K148" s="33">
        <f>J148*F148</f>
        <v>0</v>
      </c>
    </row>
    <row r="149" spans="1:11" ht="16.5" customHeight="1" x14ac:dyDescent="0.25">
      <c r="A149" s="241" t="s">
        <v>457</v>
      </c>
      <c r="B149" s="194">
        <v>1116</v>
      </c>
      <c r="C149" s="38" t="s">
        <v>71</v>
      </c>
      <c r="D149" s="165"/>
      <c r="E149" s="15" t="s">
        <v>409</v>
      </c>
      <c r="F149" s="36"/>
      <c r="G149" s="30"/>
      <c r="H149" s="25"/>
      <c r="I149" s="28"/>
      <c r="J149" s="28">
        <v>232</v>
      </c>
      <c r="K149" s="13">
        <f t="shared" ref="K149:K163" si="6">J149*F149</f>
        <v>0</v>
      </c>
    </row>
    <row r="150" spans="1:11" ht="16.5" customHeight="1" x14ac:dyDescent="0.25">
      <c r="A150" s="241" t="s">
        <v>458</v>
      </c>
      <c r="B150" s="194">
        <v>1117</v>
      </c>
      <c r="C150" s="38" t="s">
        <v>410</v>
      </c>
      <c r="D150" s="165"/>
      <c r="E150" s="15" t="s">
        <v>346</v>
      </c>
      <c r="F150" s="36"/>
      <c r="G150" s="30"/>
      <c r="H150" s="25"/>
      <c r="I150" s="28"/>
      <c r="J150" s="28">
        <v>263</v>
      </c>
      <c r="K150" s="13">
        <f t="shared" si="6"/>
        <v>0</v>
      </c>
    </row>
    <row r="151" spans="1:11" ht="16.5" customHeight="1" x14ac:dyDescent="0.25">
      <c r="A151" s="241" t="s">
        <v>460</v>
      </c>
      <c r="B151" s="194">
        <v>1121</v>
      </c>
      <c r="C151" s="38" t="s">
        <v>411</v>
      </c>
      <c r="D151" s="165"/>
      <c r="E151" s="15" t="s">
        <v>336</v>
      </c>
      <c r="F151" s="36"/>
      <c r="G151" s="30"/>
      <c r="H151" s="25"/>
      <c r="I151" s="28"/>
      <c r="J151" s="28">
        <v>357</v>
      </c>
      <c r="K151" s="13">
        <f t="shared" si="6"/>
        <v>0</v>
      </c>
    </row>
    <row r="152" spans="1:11" ht="16.5" customHeight="1" x14ac:dyDescent="0.25">
      <c r="A152" s="241" t="s">
        <v>459</v>
      </c>
      <c r="B152" s="194">
        <v>3701</v>
      </c>
      <c r="C152" s="38" t="s">
        <v>116</v>
      </c>
      <c r="D152" s="165"/>
      <c r="E152" s="15" t="s">
        <v>399</v>
      </c>
      <c r="F152" s="36"/>
      <c r="G152" s="30"/>
      <c r="H152" s="25"/>
      <c r="I152" s="28"/>
      <c r="J152" s="49">
        <v>532</v>
      </c>
      <c r="K152" s="13">
        <f t="shared" si="6"/>
        <v>0</v>
      </c>
    </row>
    <row r="153" spans="1:11" ht="17.25" customHeight="1" x14ac:dyDescent="0.25">
      <c r="A153" s="241" t="s">
        <v>461</v>
      </c>
      <c r="B153" s="194">
        <v>4859</v>
      </c>
      <c r="C153" s="38" t="s">
        <v>51</v>
      </c>
      <c r="D153" s="165"/>
      <c r="E153" s="15"/>
      <c r="F153" s="36"/>
      <c r="G153" s="30"/>
      <c r="H153" s="25"/>
      <c r="I153" s="28"/>
      <c r="J153" s="49">
        <v>369</v>
      </c>
      <c r="K153" s="13">
        <f t="shared" si="6"/>
        <v>0</v>
      </c>
    </row>
    <row r="154" spans="1:11" ht="16.5" customHeight="1" x14ac:dyDescent="0.25">
      <c r="A154" s="241" t="s">
        <v>462</v>
      </c>
      <c r="B154" s="194">
        <v>3443</v>
      </c>
      <c r="C154" s="38" t="s">
        <v>412</v>
      </c>
      <c r="D154" s="165"/>
      <c r="E154" s="15" t="s">
        <v>348</v>
      </c>
      <c r="F154" s="36"/>
      <c r="G154" s="30"/>
      <c r="H154" s="25"/>
      <c r="I154" s="28"/>
      <c r="J154" s="28">
        <v>369</v>
      </c>
      <c r="K154" s="13">
        <f t="shared" si="6"/>
        <v>0</v>
      </c>
    </row>
    <row r="155" spans="1:11" ht="16.5" customHeight="1" x14ac:dyDescent="0.25">
      <c r="A155" s="241" t="s">
        <v>463</v>
      </c>
      <c r="B155" s="194">
        <v>3369</v>
      </c>
      <c r="C155" s="38" t="s">
        <v>86</v>
      </c>
      <c r="D155" s="165"/>
      <c r="E155" s="15" t="s">
        <v>392</v>
      </c>
      <c r="F155" s="36"/>
      <c r="G155" s="30"/>
      <c r="H155" s="25"/>
      <c r="I155" s="28"/>
      <c r="J155" s="28">
        <v>238</v>
      </c>
      <c r="K155" s="13">
        <f t="shared" si="6"/>
        <v>0</v>
      </c>
    </row>
    <row r="156" spans="1:11" ht="16.5" customHeight="1" x14ac:dyDescent="0.25">
      <c r="A156" s="241" t="s">
        <v>464</v>
      </c>
      <c r="B156" s="194">
        <v>3651</v>
      </c>
      <c r="C156" s="38" t="s">
        <v>87</v>
      </c>
      <c r="D156" s="165"/>
      <c r="E156" s="15" t="s">
        <v>392</v>
      </c>
      <c r="F156" s="36"/>
      <c r="G156" s="30"/>
      <c r="H156" s="25"/>
      <c r="I156" s="28"/>
      <c r="J156" s="28">
        <v>282</v>
      </c>
      <c r="K156" s="13">
        <f t="shared" si="6"/>
        <v>0</v>
      </c>
    </row>
    <row r="157" spans="1:11" ht="16.5" customHeight="1" x14ac:dyDescent="0.25">
      <c r="A157" s="241" t="s">
        <v>465</v>
      </c>
      <c r="B157" s="194">
        <v>4269</v>
      </c>
      <c r="C157" s="38" t="s">
        <v>18</v>
      </c>
      <c r="D157" s="165"/>
      <c r="E157" s="15"/>
      <c r="F157" s="36"/>
      <c r="G157" s="30"/>
      <c r="H157" s="25"/>
      <c r="I157" s="28"/>
      <c r="J157" s="28">
        <v>219</v>
      </c>
      <c r="K157" s="13">
        <f t="shared" si="6"/>
        <v>0</v>
      </c>
    </row>
    <row r="158" spans="1:11" ht="26.25" customHeight="1" x14ac:dyDescent="0.25">
      <c r="A158" s="241" t="s">
        <v>466</v>
      </c>
      <c r="B158" s="194">
        <v>2647</v>
      </c>
      <c r="C158" s="38" t="s">
        <v>413</v>
      </c>
      <c r="D158" s="165"/>
      <c r="E158" s="15" t="s">
        <v>373</v>
      </c>
      <c r="F158" s="36"/>
      <c r="G158" s="30"/>
      <c r="H158" s="25"/>
      <c r="I158" s="28"/>
      <c r="J158" s="28">
        <v>419</v>
      </c>
      <c r="K158" s="13">
        <f t="shared" si="6"/>
        <v>0</v>
      </c>
    </row>
    <row r="159" spans="1:11" ht="24.75" customHeight="1" x14ac:dyDescent="0.25">
      <c r="A159" s="241" t="s">
        <v>467</v>
      </c>
      <c r="B159" s="194">
        <v>2648</v>
      </c>
      <c r="C159" s="38" t="s">
        <v>214</v>
      </c>
      <c r="D159" s="165"/>
      <c r="E159" s="15" t="s">
        <v>373</v>
      </c>
      <c r="F159" s="36"/>
      <c r="G159" s="30"/>
      <c r="H159" s="25"/>
      <c r="I159" s="28"/>
      <c r="J159" s="28">
        <v>463</v>
      </c>
      <c r="K159" s="13">
        <f t="shared" si="6"/>
        <v>0</v>
      </c>
    </row>
    <row r="160" spans="1:11" ht="17.25" customHeight="1" x14ac:dyDescent="0.25">
      <c r="A160" s="241" t="s">
        <v>468</v>
      </c>
      <c r="B160" s="194">
        <v>4338</v>
      </c>
      <c r="C160" s="38" t="s">
        <v>17</v>
      </c>
      <c r="D160" s="165"/>
      <c r="E160" s="15"/>
      <c r="F160" s="36"/>
      <c r="G160" s="30"/>
      <c r="H160" s="25"/>
      <c r="I160" s="28"/>
      <c r="J160" s="28">
        <v>294</v>
      </c>
      <c r="K160" s="13">
        <f>J160*F160</f>
        <v>0</v>
      </c>
    </row>
    <row r="161" spans="1:13" ht="17.25" customHeight="1" x14ac:dyDescent="0.25">
      <c r="A161" s="241" t="s">
        <v>469</v>
      </c>
      <c r="B161" s="194">
        <v>3274</v>
      </c>
      <c r="C161" s="38" t="s">
        <v>414</v>
      </c>
      <c r="D161" s="165"/>
      <c r="E161" s="15" t="s">
        <v>399</v>
      </c>
      <c r="F161" s="36"/>
      <c r="G161" s="30"/>
      <c r="H161" s="25"/>
      <c r="I161" s="28"/>
      <c r="J161" s="28">
        <v>225</v>
      </c>
      <c r="K161" s="13">
        <f t="shared" si="6"/>
        <v>0</v>
      </c>
    </row>
    <row r="162" spans="1:13" ht="17.25" customHeight="1" x14ac:dyDescent="0.25">
      <c r="A162" s="241" t="s">
        <v>470</v>
      </c>
      <c r="B162" s="194">
        <v>2686</v>
      </c>
      <c r="C162" s="38" t="s">
        <v>415</v>
      </c>
      <c r="D162" s="165"/>
      <c r="E162" s="15" t="s">
        <v>348</v>
      </c>
      <c r="F162" s="36"/>
      <c r="G162" s="30"/>
      <c r="H162" s="25"/>
      <c r="I162" s="28"/>
      <c r="J162" s="28">
        <v>475</v>
      </c>
      <c r="K162" s="13">
        <f t="shared" si="6"/>
        <v>0</v>
      </c>
    </row>
    <row r="163" spans="1:13" ht="17.25" customHeight="1" x14ac:dyDescent="0.25">
      <c r="A163" s="241" t="s">
        <v>471</v>
      </c>
      <c r="B163" s="194">
        <v>3389</v>
      </c>
      <c r="C163" s="38" t="s">
        <v>195</v>
      </c>
      <c r="D163" s="165"/>
      <c r="E163" s="15" t="s">
        <v>348</v>
      </c>
      <c r="F163" s="41"/>
      <c r="G163" s="30"/>
      <c r="H163" s="25"/>
      <c r="I163" s="28"/>
      <c r="J163" s="28">
        <v>444</v>
      </c>
      <c r="K163" s="13">
        <f t="shared" si="6"/>
        <v>0</v>
      </c>
    </row>
    <row r="164" spans="1:13" ht="17.25" customHeight="1" x14ac:dyDescent="0.25">
      <c r="A164" s="241" t="s">
        <v>472</v>
      </c>
      <c r="B164" s="194">
        <v>3706</v>
      </c>
      <c r="C164" s="38" t="s">
        <v>28</v>
      </c>
      <c r="D164" s="165"/>
      <c r="E164" s="15" t="s">
        <v>348</v>
      </c>
      <c r="F164" s="41"/>
      <c r="G164" s="30"/>
      <c r="H164" s="25"/>
      <c r="I164" s="28"/>
      <c r="J164" s="28">
        <v>494</v>
      </c>
      <c r="K164" s="13">
        <f>J164*F164</f>
        <v>0</v>
      </c>
    </row>
    <row r="165" spans="1:13" ht="25.5" customHeight="1" x14ac:dyDescent="0.25">
      <c r="A165" s="150" t="s">
        <v>123</v>
      </c>
      <c r="B165" s="198"/>
      <c r="C165" s="46" t="s">
        <v>213</v>
      </c>
      <c r="D165" s="166"/>
      <c r="E165" s="45"/>
      <c r="F165" s="156">
        <f>+F166+F167+F168+F169+F170</f>
        <v>0</v>
      </c>
      <c r="G165" s="93"/>
      <c r="H165" s="94"/>
      <c r="I165" s="92"/>
      <c r="J165" s="92"/>
      <c r="K165" s="151">
        <f>K166+K167+K168+K169+K170</f>
        <v>0</v>
      </c>
    </row>
    <row r="166" spans="1:13" ht="17.399999999999999" customHeight="1" x14ac:dyDescent="0.25">
      <c r="A166" s="241" t="s">
        <v>435</v>
      </c>
      <c r="B166" s="194">
        <v>2471</v>
      </c>
      <c r="C166" s="206" t="s">
        <v>215</v>
      </c>
      <c r="D166" s="171"/>
      <c r="E166" s="15" t="s">
        <v>416</v>
      </c>
      <c r="F166" s="36"/>
      <c r="G166" s="30"/>
      <c r="H166" s="25"/>
      <c r="I166" s="28"/>
      <c r="J166" s="28">
        <v>432</v>
      </c>
      <c r="K166" s="13">
        <f t="shared" ref="K166:K170" si="7">J166*F166</f>
        <v>0</v>
      </c>
    </row>
    <row r="167" spans="1:13" s="234" customFormat="1" ht="19.2" hidden="1" customHeight="1" x14ac:dyDescent="0.25">
      <c r="A167" s="223">
        <v>4627101826788</v>
      </c>
      <c r="B167" s="224">
        <v>2472</v>
      </c>
      <c r="C167" s="225" t="s">
        <v>216</v>
      </c>
      <c r="D167" s="226"/>
      <c r="E167" s="15" t="s">
        <v>416</v>
      </c>
      <c r="F167" s="227"/>
      <c r="G167" s="228"/>
      <c r="H167" s="229"/>
      <c r="I167" s="230"/>
      <c r="J167" s="231">
        <v>482</v>
      </c>
      <c r="K167" s="232">
        <f t="shared" si="7"/>
        <v>0</v>
      </c>
      <c r="M167" s="3"/>
    </row>
    <row r="168" spans="1:13" ht="15" customHeight="1" x14ac:dyDescent="0.25">
      <c r="A168" s="241" t="s">
        <v>436</v>
      </c>
      <c r="B168" s="194">
        <v>2473</v>
      </c>
      <c r="C168" s="206" t="s">
        <v>417</v>
      </c>
      <c r="D168" s="171"/>
      <c r="E168" s="15" t="s">
        <v>336</v>
      </c>
      <c r="F168" s="36"/>
      <c r="G168" s="30"/>
      <c r="H168" s="25"/>
      <c r="I168" s="28"/>
      <c r="J168" s="28">
        <v>563</v>
      </c>
      <c r="K168" s="13">
        <f t="shared" si="7"/>
        <v>0</v>
      </c>
    </row>
    <row r="169" spans="1:13" ht="13.2" customHeight="1" x14ac:dyDescent="0.25">
      <c r="A169" s="241" t="s">
        <v>437</v>
      </c>
      <c r="B169" s="194">
        <v>2474</v>
      </c>
      <c r="C169" s="206" t="s">
        <v>418</v>
      </c>
      <c r="D169" s="171"/>
      <c r="E169" s="15" t="s">
        <v>336</v>
      </c>
      <c r="F169" s="36"/>
      <c r="G169" s="30"/>
      <c r="H169" s="25"/>
      <c r="I169" s="28"/>
      <c r="J169" s="28">
        <v>582</v>
      </c>
      <c r="K169" s="13">
        <f t="shared" si="7"/>
        <v>0</v>
      </c>
    </row>
    <row r="170" spans="1:13" s="233" customFormat="1" ht="22.2" hidden="1" customHeight="1" x14ac:dyDescent="0.25">
      <c r="A170" s="235">
        <v>4627101828805</v>
      </c>
      <c r="B170" s="236">
        <v>2826</v>
      </c>
      <c r="C170" s="225" t="s">
        <v>419</v>
      </c>
      <c r="D170" s="226"/>
      <c r="E170" s="103" t="s">
        <v>348</v>
      </c>
      <c r="F170" s="227"/>
      <c r="G170" s="237"/>
      <c r="H170" s="238"/>
      <c r="I170" s="231"/>
      <c r="J170" s="231">
        <v>813</v>
      </c>
      <c r="K170" s="239">
        <f t="shared" si="7"/>
        <v>0</v>
      </c>
    </row>
    <row r="171" spans="1:13" ht="22.5" customHeight="1" x14ac:dyDescent="0.25">
      <c r="A171" s="150" t="s">
        <v>123</v>
      </c>
      <c r="B171" s="198"/>
      <c r="C171" s="46" t="s">
        <v>310</v>
      </c>
      <c r="D171" s="166"/>
      <c r="E171" s="45"/>
      <c r="F171" s="155">
        <f>F172+F173+F174+F175+F176</f>
        <v>0</v>
      </c>
      <c r="G171" s="59"/>
      <c r="H171" s="59"/>
      <c r="I171" s="91"/>
      <c r="J171" s="92"/>
      <c r="K171" s="151">
        <f>K172+K173+K174+K175+K176</f>
        <v>0</v>
      </c>
    </row>
    <row r="172" spans="1:13" ht="15.75" customHeight="1" x14ac:dyDescent="0.25">
      <c r="A172" s="241" t="s">
        <v>486</v>
      </c>
      <c r="B172" s="194">
        <v>4128</v>
      </c>
      <c r="C172" s="38" t="s">
        <v>122</v>
      </c>
      <c r="D172" s="165"/>
      <c r="E172" s="15" t="s">
        <v>358</v>
      </c>
      <c r="F172" s="36"/>
      <c r="G172" s="25"/>
      <c r="H172" s="25"/>
      <c r="I172" s="28"/>
      <c r="J172" s="28">
        <v>382</v>
      </c>
      <c r="K172" s="13">
        <f t="shared" ref="K172:K176" si="8">J172*F172</f>
        <v>0</v>
      </c>
    </row>
    <row r="173" spans="1:13" ht="15.75" customHeight="1" x14ac:dyDescent="0.25">
      <c r="A173" s="95"/>
      <c r="B173" s="194">
        <v>4130</v>
      </c>
      <c r="C173" s="38" t="s">
        <v>312</v>
      </c>
      <c r="D173" s="165"/>
      <c r="E173" s="15" t="s">
        <v>311</v>
      </c>
      <c r="F173" s="36"/>
      <c r="G173" s="25"/>
      <c r="H173" s="25"/>
      <c r="I173" s="28"/>
      <c r="J173" s="28">
        <v>394</v>
      </c>
      <c r="K173" s="13">
        <f t="shared" si="8"/>
        <v>0</v>
      </c>
    </row>
    <row r="174" spans="1:13" ht="15.75" customHeight="1" x14ac:dyDescent="0.25">
      <c r="A174" s="241" t="s">
        <v>487</v>
      </c>
      <c r="B174" s="194">
        <v>4132</v>
      </c>
      <c r="C174" s="38" t="s">
        <v>313</v>
      </c>
      <c r="D174" s="165"/>
      <c r="E174" s="15" t="s">
        <v>311</v>
      </c>
      <c r="F174" s="36"/>
      <c r="G174" s="25"/>
      <c r="H174" s="25"/>
      <c r="I174" s="28"/>
      <c r="J174" s="28">
        <v>382</v>
      </c>
      <c r="K174" s="13">
        <f t="shared" si="8"/>
        <v>0</v>
      </c>
    </row>
    <row r="175" spans="1:13" ht="15.75" customHeight="1" x14ac:dyDescent="0.25">
      <c r="A175" s="241" t="s">
        <v>488</v>
      </c>
      <c r="B175" s="194">
        <v>4133</v>
      </c>
      <c r="C175" s="38" t="s">
        <v>314</v>
      </c>
      <c r="D175" s="165"/>
      <c r="E175" s="15" t="s">
        <v>311</v>
      </c>
      <c r="F175" s="36"/>
      <c r="G175" s="25"/>
      <c r="H175" s="25"/>
      <c r="I175" s="28"/>
      <c r="J175" s="28">
        <v>382</v>
      </c>
      <c r="K175" s="13">
        <f t="shared" si="8"/>
        <v>0</v>
      </c>
    </row>
    <row r="176" spans="1:13" ht="15.75" customHeight="1" x14ac:dyDescent="0.25">
      <c r="A176" s="241" t="s">
        <v>489</v>
      </c>
      <c r="B176" s="194">
        <v>4134</v>
      </c>
      <c r="C176" s="38" t="s">
        <v>315</v>
      </c>
      <c r="D176" s="165"/>
      <c r="E176" s="15" t="s">
        <v>311</v>
      </c>
      <c r="F176" s="36"/>
      <c r="G176" s="25"/>
      <c r="H176" s="25"/>
      <c r="I176" s="28"/>
      <c r="J176" s="28">
        <v>382</v>
      </c>
      <c r="K176" s="13">
        <f t="shared" si="8"/>
        <v>0</v>
      </c>
    </row>
    <row r="177" spans="1:11" ht="24.75" customHeight="1" x14ac:dyDescent="0.25">
      <c r="A177" s="150" t="s">
        <v>123</v>
      </c>
      <c r="B177" s="198"/>
      <c r="C177" s="46" t="s">
        <v>124</v>
      </c>
      <c r="D177" s="166"/>
      <c r="E177" s="45"/>
      <c r="F177" s="154">
        <f>F179+F180+F181+F182+F183+F184+F185+F190+F191+F192+F193+F195+F196+F197+F198+F178+F186+F187+F188+F189+F199+F200+F194</f>
        <v>0</v>
      </c>
      <c r="G177" s="94"/>
      <c r="H177" s="96"/>
      <c r="I177" s="96"/>
      <c r="J177" s="92"/>
      <c r="K177" s="151">
        <f>K179+K180+K181+K182+K183+K184+K185+K190+K191+K192+K193+K198+K195+K196+K197+K178+K186+K187+K188+K189+K199+K200+K194</f>
        <v>0</v>
      </c>
    </row>
    <row r="178" spans="1:11" s="8" customFormat="1" ht="16.5" customHeight="1" x14ac:dyDescent="0.25">
      <c r="A178" s="57"/>
      <c r="B178" s="194">
        <v>2828</v>
      </c>
      <c r="C178" s="38" t="s">
        <v>283</v>
      </c>
      <c r="D178" s="165"/>
      <c r="E178" s="15" t="s">
        <v>338</v>
      </c>
      <c r="F178" s="78"/>
      <c r="G178" s="25"/>
      <c r="H178" s="79"/>
      <c r="I178" s="79"/>
      <c r="J178" s="28">
        <v>719</v>
      </c>
      <c r="K178" s="13">
        <f>J178*F178</f>
        <v>0</v>
      </c>
    </row>
    <row r="179" spans="1:11" s="137" customFormat="1" ht="16.5" customHeight="1" x14ac:dyDescent="0.25">
      <c r="A179" s="56"/>
      <c r="B179" s="194">
        <v>1971</v>
      </c>
      <c r="C179" s="38" t="s">
        <v>284</v>
      </c>
      <c r="D179" s="165"/>
      <c r="E179" s="15" t="s">
        <v>285</v>
      </c>
      <c r="F179" s="35"/>
      <c r="G179" s="25"/>
      <c r="H179" s="79"/>
      <c r="I179" s="28"/>
      <c r="J179" s="71">
        <v>657</v>
      </c>
      <c r="K179" s="13">
        <f>F179*J179</f>
        <v>0</v>
      </c>
    </row>
    <row r="180" spans="1:11" s="137" customFormat="1" ht="16.5" customHeight="1" x14ac:dyDescent="0.25">
      <c r="A180" s="56"/>
      <c r="B180" s="194">
        <v>1972</v>
      </c>
      <c r="C180" s="38" t="s">
        <v>286</v>
      </c>
      <c r="D180" s="165"/>
      <c r="E180" s="15" t="s">
        <v>375</v>
      </c>
      <c r="F180" s="35"/>
      <c r="G180" s="25"/>
      <c r="H180" s="79"/>
      <c r="I180" s="28"/>
      <c r="J180" s="49">
        <v>500</v>
      </c>
      <c r="K180" s="13">
        <f>F180*J180</f>
        <v>0</v>
      </c>
    </row>
    <row r="181" spans="1:11" ht="27" customHeight="1" x14ac:dyDescent="0.25">
      <c r="A181" s="18"/>
      <c r="B181" s="194">
        <v>2400</v>
      </c>
      <c r="C181" s="38" t="s">
        <v>287</v>
      </c>
      <c r="D181" s="165"/>
      <c r="E181" s="15" t="s">
        <v>385</v>
      </c>
      <c r="F181" s="36"/>
      <c r="G181" s="25"/>
      <c r="H181" s="25"/>
      <c r="I181" s="28"/>
      <c r="J181" s="28">
        <v>238</v>
      </c>
      <c r="K181" s="13">
        <f t="shared" ref="K181:K199" si="9">J181*F181</f>
        <v>0</v>
      </c>
    </row>
    <row r="182" spans="1:11" ht="27.75" customHeight="1" x14ac:dyDescent="0.25">
      <c r="A182" s="18"/>
      <c r="B182" s="194">
        <v>2401</v>
      </c>
      <c r="C182" s="38" t="s">
        <v>288</v>
      </c>
      <c r="D182" s="165"/>
      <c r="E182" s="15" t="s">
        <v>385</v>
      </c>
      <c r="F182" s="36"/>
      <c r="G182" s="25"/>
      <c r="H182" s="25"/>
      <c r="I182" s="28"/>
      <c r="J182" s="28">
        <v>238</v>
      </c>
      <c r="K182" s="13">
        <f t="shared" si="9"/>
        <v>0</v>
      </c>
    </row>
    <row r="183" spans="1:11" ht="24.75" customHeight="1" x14ac:dyDescent="0.25">
      <c r="A183" s="18"/>
      <c r="B183" s="194">
        <v>2402</v>
      </c>
      <c r="C183" s="38" t="s">
        <v>289</v>
      </c>
      <c r="D183" s="165"/>
      <c r="E183" s="15" t="s">
        <v>385</v>
      </c>
      <c r="F183" s="36"/>
      <c r="G183" s="25"/>
      <c r="H183" s="25"/>
      <c r="I183" s="28"/>
      <c r="J183" s="28">
        <v>238</v>
      </c>
      <c r="K183" s="13">
        <f t="shared" si="9"/>
        <v>0</v>
      </c>
    </row>
    <row r="184" spans="1:11" ht="16.5" customHeight="1" x14ac:dyDescent="0.25">
      <c r="A184" s="18"/>
      <c r="B184" s="194">
        <v>2403</v>
      </c>
      <c r="C184" s="38" t="s">
        <v>290</v>
      </c>
      <c r="D184" s="165"/>
      <c r="E184" s="15" t="s">
        <v>409</v>
      </c>
      <c r="F184" s="36"/>
      <c r="G184" s="25"/>
      <c r="H184" s="25"/>
      <c r="I184" s="28"/>
      <c r="J184" s="28">
        <v>369</v>
      </c>
      <c r="K184" s="13">
        <f t="shared" si="9"/>
        <v>0</v>
      </c>
    </row>
    <row r="185" spans="1:11" ht="16.5" customHeight="1" x14ac:dyDescent="0.25">
      <c r="A185" s="18"/>
      <c r="B185" s="194">
        <v>2404</v>
      </c>
      <c r="C185" s="38" t="s">
        <v>291</v>
      </c>
      <c r="D185" s="165"/>
      <c r="E185" s="15" t="s">
        <v>409</v>
      </c>
      <c r="F185" s="36"/>
      <c r="G185" s="25"/>
      <c r="H185" s="25"/>
      <c r="I185" s="28"/>
      <c r="J185" s="28">
        <v>369</v>
      </c>
      <c r="K185" s="13">
        <f t="shared" si="9"/>
        <v>0</v>
      </c>
    </row>
    <row r="186" spans="1:11" ht="16.5" customHeight="1" x14ac:dyDescent="0.25">
      <c r="A186" s="18"/>
      <c r="B186" s="194">
        <v>3383</v>
      </c>
      <c r="C186" s="38" t="s">
        <v>185</v>
      </c>
      <c r="D186" s="165"/>
      <c r="E186" s="15" t="s">
        <v>409</v>
      </c>
      <c r="F186" s="36"/>
      <c r="G186" s="25"/>
      <c r="H186" s="25"/>
      <c r="I186" s="28"/>
      <c r="J186" s="28">
        <v>369</v>
      </c>
      <c r="K186" s="13">
        <f t="shared" si="9"/>
        <v>0</v>
      </c>
    </row>
    <row r="187" spans="1:11" ht="16.5" customHeight="1" x14ac:dyDescent="0.25">
      <c r="A187" s="18"/>
      <c r="B187" s="194">
        <v>3384</v>
      </c>
      <c r="C187" s="38" t="s">
        <v>186</v>
      </c>
      <c r="D187" s="165"/>
      <c r="E187" s="15" t="s">
        <v>409</v>
      </c>
      <c r="F187" s="36"/>
      <c r="G187" s="25"/>
      <c r="H187" s="25"/>
      <c r="I187" s="28"/>
      <c r="J187" s="28">
        <v>369</v>
      </c>
      <c r="K187" s="13">
        <f t="shared" si="9"/>
        <v>0</v>
      </c>
    </row>
    <row r="188" spans="1:11" ht="16.5" customHeight="1" x14ac:dyDescent="0.25">
      <c r="A188" s="18"/>
      <c r="B188" s="194">
        <v>3386</v>
      </c>
      <c r="C188" s="38" t="s">
        <v>187</v>
      </c>
      <c r="D188" s="165"/>
      <c r="E188" s="15" t="s">
        <v>350</v>
      </c>
      <c r="F188" s="36"/>
      <c r="G188" s="25"/>
      <c r="H188" s="25"/>
      <c r="I188" s="28"/>
      <c r="J188" s="28">
        <v>288</v>
      </c>
      <c r="K188" s="13">
        <f t="shared" si="9"/>
        <v>0</v>
      </c>
    </row>
    <row r="189" spans="1:11" ht="16.5" customHeight="1" x14ac:dyDescent="0.25">
      <c r="A189" s="18"/>
      <c r="B189" s="194">
        <v>3385</v>
      </c>
      <c r="C189" s="38" t="s">
        <v>188</v>
      </c>
      <c r="D189" s="165"/>
      <c r="E189" s="15" t="s">
        <v>350</v>
      </c>
      <c r="F189" s="36"/>
      <c r="G189" s="25"/>
      <c r="H189" s="25"/>
      <c r="I189" s="28"/>
      <c r="J189" s="28">
        <v>288</v>
      </c>
      <c r="K189" s="13">
        <f t="shared" si="9"/>
        <v>0</v>
      </c>
    </row>
    <row r="190" spans="1:11" ht="16.5" customHeight="1" x14ac:dyDescent="0.25">
      <c r="A190" s="18"/>
      <c r="B190" s="194">
        <v>2405</v>
      </c>
      <c r="C190" s="38" t="s">
        <v>292</v>
      </c>
      <c r="D190" s="165"/>
      <c r="E190" s="15" t="s">
        <v>350</v>
      </c>
      <c r="F190" s="36"/>
      <c r="G190" s="25"/>
      <c r="H190" s="25"/>
      <c r="I190" s="28"/>
      <c r="J190" s="28">
        <v>269</v>
      </c>
      <c r="K190" s="13">
        <f t="shared" si="9"/>
        <v>0</v>
      </c>
    </row>
    <row r="191" spans="1:11" ht="16.5" customHeight="1" x14ac:dyDescent="0.25">
      <c r="A191" s="18"/>
      <c r="B191" s="194">
        <v>1953</v>
      </c>
      <c r="C191" s="38" t="s">
        <v>189</v>
      </c>
      <c r="D191" s="165"/>
      <c r="E191" s="15" t="s">
        <v>350</v>
      </c>
      <c r="F191" s="36"/>
      <c r="G191" s="25"/>
      <c r="H191" s="25"/>
      <c r="I191" s="28"/>
      <c r="J191" s="49">
        <v>269</v>
      </c>
      <c r="K191" s="13">
        <f t="shared" si="9"/>
        <v>0</v>
      </c>
    </row>
    <row r="192" spans="1:11" ht="16.5" customHeight="1" x14ac:dyDescent="0.25">
      <c r="A192" s="18"/>
      <c r="B192" s="194">
        <v>2406</v>
      </c>
      <c r="C192" s="38" t="s">
        <v>293</v>
      </c>
      <c r="D192" s="165"/>
      <c r="E192" s="15" t="s">
        <v>375</v>
      </c>
      <c r="F192" s="36"/>
      <c r="G192" s="25"/>
      <c r="H192" s="25"/>
      <c r="I192" s="28"/>
      <c r="J192" s="28">
        <v>463</v>
      </c>
      <c r="K192" s="13">
        <f t="shared" si="9"/>
        <v>0</v>
      </c>
    </row>
    <row r="193" spans="1:11" ht="16.5" customHeight="1" x14ac:dyDescent="0.25">
      <c r="A193" s="18"/>
      <c r="B193" s="194">
        <v>3531</v>
      </c>
      <c r="C193" s="38" t="s">
        <v>190</v>
      </c>
      <c r="D193" s="165"/>
      <c r="E193" s="15" t="s">
        <v>294</v>
      </c>
      <c r="F193" s="36"/>
      <c r="G193" s="25"/>
      <c r="H193" s="25"/>
      <c r="I193" s="28"/>
      <c r="J193" s="49">
        <v>463</v>
      </c>
      <c r="K193" s="13">
        <f t="shared" si="9"/>
        <v>0</v>
      </c>
    </row>
    <row r="194" spans="1:11" ht="27" customHeight="1" x14ac:dyDescent="0.25">
      <c r="A194" s="241" t="s">
        <v>494</v>
      </c>
      <c r="B194" s="194">
        <v>4439</v>
      </c>
      <c r="C194" s="38" t="s">
        <v>30</v>
      </c>
      <c r="D194" s="165"/>
      <c r="E194" s="15"/>
      <c r="F194" s="36"/>
      <c r="G194" s="25"/>
      <c r="H194" s="25"/>
      <c r="I194" s="28"/>
      <c r="J194" s="49">
        <v>394</v>
      </c>
      <c r="K194" s="13">
        <f t="shared" si="9"/>
        <v>0</v>
      </c>
    </row>
    <row r="195" spans="1:11" ht="30" customHeight="1" x14ac:dyDescent="0.25">
      <c r="A195" s="241" t="s">
        <v>490</v>
      </c>
      <c r="B195" s="194">
        <v>2413</v>
      </c>
      <c r="C195" s="38" t="s">
        <v>88</v>
      </c>
      <c r="D195" s="165"/>
      <c r="E195" s="15" t="s">
        <v>358</v>
      </c>
      <c r="F195" s="36"/>
      <c r="G195" s="25"/>
      <c r="H195" s="25"/>
      <c r="I195" s="28"/>
      <c r="J195" s="28">
        <v>463</v>
      </c>
      <c r="K195" s="13">
        <f t="shared" si="9"/>
        <v>0</v>
      </c>
    </row>
    <row r="196" spans="1:11" ht="30" customHeight="1" x14ac:dyDescent="0.25">
      <c r="A196" s="241" t="s">
        <v>491</v>
      </c>
      <c r="B196" s="194">
        <v>2414</v>
      </c>
      <c r="C196" s="38" t="s">
        <v>89</v>
      </c>
      <c r="D196" s="165"/>
      <c r="E196" s="15" t="s">
        <v>358</v>
      </c>
      <c r="F196" s="36"/>
      <c r="G196" s="25"/>
      <c r="H196" s="25"/>
      <c r="I196" s="28"/>
      <c r="J196" s="28">
        <v>463</v>
      </c>
      <c r="K196" s="13">
        <f t="shared" si="9"/>
        <v>0</v>
      </c>
    </row>
    <row r="197" spans="1:11" ht="30" customHeight="1" x14ac:dyDescent="0.25">
      <c r="A197" s="241" t="s">
        <v>492</v>
      </c>
      <c r="B197" s="194">
        <v>2415</v>
      </c>
      <c r="C197" s="38" t="s">
        <v>90</v>
      </c>
      <c r="D197" s="165"/>
      <c r="E197" s="15" t="s">
        <v>358</v>
      </c>
      <c r="F197" s="36"/>
      <c r="G197" s="25"/>
      <c r="H197" s="25"/>
      <c r="I197" s="28"/>
      <c r="J197" s="28">
        <v>463</v>
      </c>
      <c r="K197" s="13">
        <f t="shared" si="9"/>
        <v>0</v>
      </c>
    </row>
    <row r="198" spans="1:11" ht="26.25" customHeight="1" x14ac:dyDescent="0.25">
      <c r="A198" s="241" t="s">
        <v>493</v>
      </c>
      <c r="B198" s="194">
        <v>2416</v>
      </c>
      <c r="C198" s="38" t="s">
        <v>91</v>
      </c>
      <c r="D198" s="165"/>
      <c r="E198" s="15" t="s">
        <v>358</v>
      </c>
      <c r="F198" s="36"/>
      <c r="G198" s="25"/>
      <c r="H198" s="25"/>
      <c r="I198" s="28"/>
      <c r="J198" s="28">
        <v>463</v>
      </c>
      <c r="K198" s="13">
        <f t="shared" si="9"/>
        <v>0</v>
      </c>
    </row>
    <row r="199" spans="1:11" ht="18.75" customHeight="1" x14ac:dyDescent="0.25">
      <c r="A199" s="18"/>
      <c r="B199" s="194">
        <v>3736</v>
      </c>
      <c r="C199" s="38" t="s">
        <v>100</v>
      </c>
      <c r="D199" s="165"/>
      <c r="E199" s="15" t="s">
        <v>399</v>
      </c>
      <c r="F199" s="36"/>
      <c r="G199" s="25"/>
      <c r="H199" s="25"/>
      <c r="I199" s="28"/>
      <c r="J199" s="28">
        <v>594</v>
      </c>
      <c r="K199" s="13">
        <f t="shared" si="9"/>
        <v>0</v>
      </c>
    </row>
    <row r="200" spans="1:11" ht="18.75" customHeight="1" x14ac:dyDescent="0.25">
      <c r="A200" s="18"/>
      <c r="B200" s="194">
        <v>4200</v>
      </c>
      <c r="C200" s="38" t="s">
        <v>83</v>
      </c>
      <c r="D200" s="165"/>
      <c r="E200" s="15"/>
      <c r="F200" s="36"/>
      <c r="G200" s="25"/>
      <c r="H200" s="25"/>
      <c r="I200" s="28"/>
      <c r="J200" s="28">
        <v>463</v>
      </c>
      <c r="K200" s="13">
        <f>J200*F200</f>
        <v>0</v>
      </c>
    </row>
    <row r="201" spans="1:11" ht="18" hidden="1" customHeight="1" x14ac:dyDescent="0.25">
      <c r="A201" s="99"/>
      <c r="B201" s="190"/>
      <c r="C201" s="100"/>
      <c r="D201" s="172"/>
      <c r="E201" s="15" t="s">
        <v>346</v>
      </c>
      <c r="F201" s="36"/>
      <c r="G201" s="29"/>
      <c r="H201" s="29"/>
      <c r="I201" s="28"/>
      <c r="J201" s="98"/>
      <c r="K201" s="13"/>
    </row>
    <row r="202" spans="1:11" ht="24" customHeight="1" x14ac:dyDescent="0.25">
      <c r="A202" s="150"/>
      <c r="B202" s="198"/>
      <c r="C202" s="46" t="s">
        <v>217</v>
      </c>
      <c r="D202" s="166"/>
      <c r="E202" s="45"/>
      <c r="F202" s="154">
        <f>F203+F204+F205+F206+F207</f>
        <v>0</v>
      </c>
      <c r="G202" s="59"/>
      <c r="H202" s="59"/>
      <c r="I202" s="91"/>
      <c r="J202" s="92"/>
      <c r="K202" s="151">
        <f>K203+K204+K205+K206+K207</f>
        <v>0</v>
      </c>
    </row>
    <row r="203" spans="1:11" ht="30" customHeight="1" x14ac:dyDescent="0.25">
      <c r="A203" s="18"/>
      <c r="B203" s="194">
        <v>3639</v>
      </c>
      <c r="C203" s="38" t="s">
        <v>295</v>
      </c>
      <c r="D203" s="165"/>
      <c r="E203" s="15" t="s">
        <v>348</v>
      </c>
      <c r="F203" s="36"/>
      <c r="G203" s="25"/>
      <c r="H203" s="25"/>
      <c r="I203" s="29"/>
      <c r="J203" s="28">
        <v>425</v>
      </c>
      <c r="K203" s="13">
        <f>J203*F203</f>
        <v>0</v>
      </c>
    </row>
    <row r="204" spans="1:11" ht="23.25" customHeight="1" x14ac:dyDescent="0.25">
      <c r="A204" s="18"/>
      <c r="B204" s="194">
        <v>3640</v>
      </c>
      <c r="C204" s="38" t="s">
        <v>179</v>
      </c>
      <c r="D204" s="165"/>
      <c r="E204" s="15" t="s">
        <v>348</v>
      </c>
      <c r="F204" s="36"/>
      <c r="G204" s="25"/>
      <c r="H204" s="25"/>
      <c r="I204" s="29"/>
      <c r="J204" s="28">
        <v>282</v>
      </c>
      <c r="K204" s="13">
        <f>J204*F204</f>
        <v>0</v>
      </c>
    </row>
    <row r="205" spans="1:11" ht="21" customHeight="1" x14ac:dyDescent="0.25">
      <c r="A205" s="18"/>
      <c r="B205" s="194">
        <v>3641</v>
      </c>
      <c r="C205" s="38" t="s">
        <v>181</v>
      </c>
      <c r="D205" s="165"/>
      <c r="E205" s="15" t="s">
        <v>346</v>
      </c>
      <c r="F205" s="36"/>
      <c r="G205" s="25"/>
      <c r="H205" s="25"/>
      <c r="I205" s="29"/>
      <c r="J205" s="28">
        <v>381</v>
      </c>
      <c r="K205" s="13">
        <f>J205*F205</f>
        <v>0</v>
      </c>
    </row>
    <row r="206" spans="1:11" ht="27" customHeight="1" x14ac:dyDescent="0.25">
      <c r="A206" s="18"/>
      <c r="B206" s="194">
        <v>3634</v>
      </c>
      <c r="C206" s="38" t="s">
        <v>178</v>
      </c>
      <c r="D206" s="165"/>
      <c r="E206" s="15" t="s">
        <v>342</v>
      </c>
      <c r="F206" s="36"/>
      <c r="G206" s="25"/>
      <c r="H206" s="25"/>
      <c r="I206" s="29"/>
      <c r="J206" s="28">
        <v>388</v>
      </c>
      <c r="K206" s="13">
        <f>J206*F206</f>
        <v>0</v>
      </c>
    </row>
    <row r="207" spans="1:11" s="58" customFormat="1" ht="24.75" customHeight="1" x14ac:dyDescent="0.25">
      <c r="A207" s="95"/>
      <c r="B207" s="200">
        <v>3642</v>
      </c>
      <c r="C207" s="102" t="s">
        <v>180</v>
      </c>
      <c r="D207" s="171"/>
      <c r="E207" s="103" t="s">
        <v>399</v>
      </c>
      <c r="F207" s="41"/>
      <c r="G207" s="104"/>
      <c r="H207" s="104"/>
      <c r="I207" s="105"/>
      <c r="J207" s="81">
        <v>375</v>
      </c>
      <c r="K207" s="65">
        <f>J207*F207</f>
        <v>0</v>
      </c>
    </row>
    <row r="208" spans="1:11" s="2" customFormat="1" ht="24.75" customHeight="1" x14ac:dyDescent="0.25">
      <c r="A208" s="150"/>
      <c r="B208" s="192"/>
      <c r="C208" s="46" t="s">
        <v>6</v>
      </c>
      <c r="D208" s="166"/>
      <c r="E208" s="45"/>
      <c r="F208" s="154">
        <f>F209+F210+F211+F212+F213+F214+F215+F216+F217+F218+F219+F220</f>
        <v>0</v>
      </c>
      <c r="G208" s="145"/>
      <c r="H208" s="145"/>
      <c r="I208" s="146"/>
      <c r="J208" s="147"/>
      <c r="K208" s="151">
        <f>K209+K210+K211+K212+K213+K214+K215+K216+K217+K218+K219+K220</f>
        <v>0</v>
      </c>
    </row>
    <row r="209" spans="1:11" s="2" customFormat="1" ht="15" customHeight="1" x14ac:dyDescent="0.25">
      <c r="A209" s="80"/>
      <c r="B209" s="190">
        <v>3451</v>
      </c>
      <c r="C209" s="38" t="s">
        <v>296</v>
      </c>
      <c r="D209" s="165"/>
      <c r="E209" s="15" t="s">
        <v>346</v>
      </c>
      <c r="F209" s="78"/>
      <c r="G209" s="16"/>
      <c r="H209" s="16"/>
      <c r="I209" s="29"/>
      <c r="J209" s="28">
        <v>438</v>
      </c>
      <c r="K209" s="13">
        <f t="shared" ref="K209:K218" si="10">J209*F209</f>
        <v>0</v>
      </c>
    </row>
    <row r="210" spans="1:11" s="2" customFormat="1" ht="15" customHeight="1" x14ac:dyDescent="0.25">
      <c r="A210" s="18"/>
      <c r="B210" s="190">
        <v>3450</v>
      </c>
      <c r="C210" s="38" t="s">
        <v>297</v>
      </c>
      <c r="D210" s="165"/>
      <c r="E210" s="15" t="s">
        <v>346</v>
      </c>
      <c r="F210" s="78"/>
      <c r="G210" s="50"/>
      <c r="H210" s="50"/>
      <c r="I210" s="73"/>
      <c r="J210" s="49">
        <v>382</v>
      </c>
      <c r="K210" s="74">
        <f t="shared" si="10"/>
        <v>0</v>
      </c>
    </row>
    <row r="211" spans="1:11" s="2" customFormat="1" ht="15" customHeight="1" x14ac:dyDescent="0.25">
      <c r="A211" s="80"/>
      <c r="B211" s="190">
        <v>3453</v>
      </c>
      <c r="C211" s="38" t="s">
        <v>298</v>
      </c>
      <c r="D211" s="165"/>
      <c r="E211" s="15" t="s">
        <v>346</v>
      </c>
      <c r="F211" s="78"/>
      <c r="G211" s="16"/>
      <c r="H211" s="16"/>
      <c r="I211" s="29"/>
      <c r="J211" s="28">
        <v>344</v>
      </c>
      <c r="K211" s="13">
        <f t="shared" si="10"/>
        <v>0</v>
      </c>
    </row>
    <row r="212" spans="1:11" s="2" customFormat="1" ht="15" customHeight="1" x14ac:dyDescent="0.25">
      <c r="A212" s="80"/>
      <c r="B212" s="190">
        <v>3455</v>
      </c>
      <c r="C212" s="38" t="s">
        <v>175</v>
      </c>
      <c r="D212" s="165"/>
      <c r="E212" s="15" t="s">
        <v>346</v>
      </c>
      <c r="F212" s="78"/>
      <c r="G212" s="16"/>
      <c r="H212" s="16"/>
      <c r="I212" s="29"/>
      <c r="J212" s="28">
        <v>344</v>
      </c>
      <c r="K212" s="13">
        <f t="shared" si="10"/>
        <v>0</v>
      </c>
    </row>
    <row r="213" spans="1:11" s="2" customFormat="1" ht="15" customHeight="1" x14ac:dyDescent="0.25">
      <c r="A213" s="80"/>
      <c r="B213" s="190">
        <v>3456</v>
      </c>
      <c r="C213" s="38" t="s">
        <v>299</v>
      </c>
      <c r="D213" s="165"/>
      <c r="E213" s="15" t="s">
        <v>346</v>
      </c>
      <c r="F213" s="78"/>
      <c r="G213" s="16"/>
      <c r="H213" s="16"/>
      <c r="I213" s="29"/>
      <c r="J213" s="28">
        <v>294</v>
      </c>
      <c r="K213" s="13">
        <f t="shared" si="10"/>
        <v>0</v>
      </c>
    </row>
    <row r="214" spans="1:11" s="2" customFormat="1" ht="15" customHeight="1" x14ac:dyDescent="0.25">
      <c r="A214" s="80"/>
      <c r="B214" s="190">
        <v>3457</v>
      </c>
      <c r="C214" s="38" t="s">
        <v>300</v>
      </c>
      <c r="D214" s="165"/>
      <c r="E214" s="15" t="s">
        <v>346</v>
      </c>
      <c r="F214" s="78"/>
      <c r="G214" s="16"/>
      <c r="H214" s="16"/>
      <c r="I214" s="29"/>
      <c r="J214" s="28">
        <v>382</v>
      </c>
      <c r="K214" s="13">
        <f t="shared" si="10"/>
        <v>0</v>
      </c>
    </row>
    <row r="215" spans="1:11" s="2" customFormat="1" ht="15" customHeight="1" x14ac:dyDescent="0.25">
      <c r="A215" s="80"/>
      <c r="B215" s="190">
        <v>3458</v>
      </c>
      <c r="C215" s="38" t="s">
        <v>301</v>
      </c>
      <c r="D215" s="165"/>
      <c r="E215" s="15" t="s">
        <v>346</v>
      </c>
      <c r="F215" s="78"/>
      <c r="G215" s="16"/>
      <c r="H215" s="16"/>
      <c r="I215" s="29"/>
      <c r="J215" s="28">
        <v>369</v>
      </c>
      <c r="K215" s="13">
        <f t="shared" si="10"/>
        <v>0</v>
      </c>
    </row>
    <row r="216" spans="1:11" s="2" customFormat="1" ht="15" customHeight="1" x14ac:dyDescent="0.25">
      <c r="A216" s="80"/>
      <c r="B216" s="190">
        <v>3459</v>
      </c>
      <c r="C216" s="38" t="s">
        <v>302</v>
      </c>
      <c r="D216" s="165"/>
      <c r="E216" s="15" t="s">
        <v>346</v>
      </c>
      <c r="F216" s="78"/>
      <c r="G216" s="16"/>
      <c r="H216" s="16"/>
      <c r="I216" s="29"/>
      <c r="J216" s="28">
        <v>394</v>
      </c>
      <c r="K216" s="13">
        <f t="shared" si="10"/>
        <v>0</v>
      </c>
    </row>
    <row r="217" spans="1:11" s="2" customFormat="1" ht="15" customHeight="1" x14ac:dyDescent="0.25">
      <c r="A217" s="80"/>
      <c r="B217" s="190">
        <v>3461</v>
      </c>
      <c r="C217" s="38" t="s">
        <v>303</v>
      </c>
      <c r="D217" s="165"/>
      <c r="E217" s="15" t="s">
        <v>346</v>
      </c>
      <c r="F217" s="78"/>
      <c r="G217" s="16"/>
      <c r="H217" s="16"/>
      <c r="I217" s="29"/>
      <c r="J217" s="28">
        <v>482</v>
      </c>
      <c r="K217" s="13">
        <f t="shared" si="10"/>
        <v>0</v>
      </c>
    </row>
    <row r="218" spans="1:11" s="2" customFormat="1" ht="15" customHeight="1" x14ac:dyDescent="0.25">
      <c r="A218" s="80"/>
      <c r="B218" s="190">
        <v>3462</v>
      </c>
      <c r="C218" s="38" t="s">
        <v>304</v>
      </c>
      <c r="D218" s="165"/>
      <c r="E218" s="15" t="s">
        <v>346</v>
      </c>
      <c r="F218" s="78"/>
      <c r="G218" s="16"/>
      <c r="H218" s="16"/>
      <c r="I218" s="29"/>
      <c r="J218" s="28">
        <v>344</v>
      </c>
      <c r="K218" s="13">
        <f t="shared" si="10"/>
        <v>0</v>
      </c>
    </row>
    <row r="219" spans="1:11" s="2" customFormat="1" ht="15" customHeight="1" x14ac:dyDescent="0.25">
      <c r="A219" s="18"/>
      <c r="B219" s="190">
        <v>3464</v>
      </c>
      <c r="C219" s="38" t="s">
        <v>305</v>
      </c>
      <c r="D219" s="165"/>
      <c r="E219" s="15" t="s">
        <v>346</v>
      </c>
      <c r="F219" s="78"/>
      <c r="G219" s="16"/>
      <c r="H219" s="16"/>
      <c r="I219" s="29"/>
      <c r="J219" s="28">
        <v>382</v>
      </c>
      <c r="K219" s="13">
        <f>J219*F219</f>
        <v>0</v>
      </c>
    </row>
    <row r="220" spans="1:11" s="2" customFormat="1" ht="15" customHeight="1" x14ac:dyDescent="0.25">
      <c r="A220" s="18"/>
      <c r="B220" s="190">
        <v>3465</v>
      </c>
      <c r="C220" s="38" t="s">
        <v>306</v>
      </c>
      <c r="D220" s="165"/>
      <c r="E220" s="15" t="s">
        <v>346</v>
      </c>
      <c r="F220" s="78"/>
      <c r="G220" s="16"/>
      <c r="H220" s="16"/>
      <c r="I220" s="29"/>
      <c r="J220" s="28">
        <v>357</v>
      </c>
      <c r="K220" s="13">
        <f>J220*F220</f>
        <v>0</v>
      </c>
    </row>
    <row r="221" spans="1:11" ht="21" customHeight="1" x14ac:dyDescent="0.25">
      <c r="A221" s="150"/>
      <c r="B221" s="198"/>
      <c r="C221" s="46" t="s">
        <v>307</v>
      </c>
      <c r="D221" s="166"/>
      <c r="E221" s="45"/>
      <c r="F221" s="154">
        <f>F222</f>
        <v>0</v>
      </c>
      <c r="G221" s="59"/>
      <c r="H221" s="59"/>
      <c r="I221" s="91"/>
      <c r="J221" s="92"/>
      <c r="K221" s="151">
        <f>K222</f>
        <v>0</v>
      </c>
    </row>
    <row r="222" spans="1:11" ht="17.25" customHeight="1" x14ac:dyDescent="0.25">
      <c r="A222" s="18"/>
      <c r="B222" s="194">
        <v>1158</v>
      </c>
      <c r="C222" s="38" t="s">
        <v>221</v>
      </c>
      <c r="D222" s="165"/>
      <c r="E222" s="15" t="s">
        <v>362</v>
      </c>
      <c r="F222" s="107"/>
      <c r="G222" s="25"/>
      <c r="H222" s="25"/>
      <c r="I222" s="29"/>
      <c r="J222" s="28">
        <v>250</v>
      </c>
      <c r="K222" s="13">
        <f>F222*J222</f>
        <v>0</v>
      </c>
    </row>
    <row r="223" spans="1:11" ht="22.5" customHeight="1" x14ac:dyDescent="0.25">
      <c r="A223" s="150"/>
      <c r="B223" s="192"/>
      <c r="C223" s="108" t="s">
        <v>308</v>
      </c>
      <c r="D223" s="173"/>
      <c r="E223" s="109"/>
      <c r="F223" s="154">
        <f>F224+F225+F226</f>
        <v>0</v>
      </c>
      <c r="G223" s="59"/>
      <c r="H223" s="59"/>
      <c r="I223" s="91"/>
      <c r="J223" s="92"/>
      <c r="K223" s="151">
        <f>SUM(K224:K226)</f>
        <v>0</v>
      </c>
    </row>
    <row r="224" spans="1:11" ht="15" customHeight="1" x14ac:dyDescent="0.25">
      <c r="A224" s="110"/>
      <c r="B224" s="190">
        <v>1288</v>
      </c>
      <c r="C224" s="100" t="s">
        <v>309</v>
      </c>
      <c r="D224" s="172"/>
      <c r="E224" s="111" t="s">
        <v>348</v>
      </c>
      <c r="F224" s="36"/>
      <c r="G224" s="112"/>
      <c r="H224" s="112"/>
      <c r="I224" s="29"/>
      <c r="J224" s="113">
        <v>413</v>
      </c>
      <c r="K224" s="13">
        <f>J224*F224</f>
        <v>0</v>
      </c>
    </row>
    <row r="225" spans="1:11" ht="15" customHeight="1" x14ac:dyDescent="0.25">
      <c r="A225" s="110"/>
      <c r="B225" s="190">
        <v>1289</v>
      </c>
      <c r="C225" s="100" t="s">
        <v>263</v>
      </c>
      <c r="D225" s="172"/>
      <c r="E225" s="111" t="s">
        <v>350</v>
      </c>
      <c r="F225" s="36"/>
      <c r="G225" s="112"/>
      <c r="H225" s="112"/>
      <c r="I225" s="29"/>
      <c r="J225" s="113">
        <v>357</v>
      </c>
      <c r="K225" s="13">
        <f>J225*F225</f>
        <v>0</v>
      </c>
    </row>
    <row r="226" spans="1:11" ht="15" customHeight="1" x14ac:dyDescent="0.25">
      <c r="A226" s="110"/>
      <c r="B226" s="190">
        <v>1290</v>
      </c>
      <c r="C226" s="100" t="s">
        <v>264</v>
      </c>
      <c r="D226" s="172"/>
      <c r="E226" s="111" t="s">
        <v>350</v>
      </c>
      <c r="F226" s="36"/>
      <c r="G226" s="112"/>
      <c r="H226" s="112"/>
      <c r="I226" s="29"/>
      <c r="J226" s="113">
        <v>425</v>
      </c>
      <c r="K226" s="13">
        <f>J226*F226</f>
        <v>0</v>
      </c>
    </row>
    <row r="227" spans="1:11" ht="27" customHeight="1" x14ac:dyDescent="0.25">
      <c r="A227" s="150"/>
      <c r="B227" s="192"/>
      <c r="C227" s="108" t="s">
        <v>0</v>
      </c>
      <c r="D227" s="173"/>
      <c r="E227" s="109"/>
      <c r="F227" s="154">
        <f>F228+F229+F230+F231</f>
        <v>0</v>
      </c>
      <c r="G227" s="59"/>
      <c r="H227" s="59"/>
      <c r="I227" s="91"/>
      <c r="J227" s="92"/>
      <c r="K227" s="151">
        <f>K228+K229+K230+K231</f>
        <v>0</v>
      </c>
    </row>
    <row r="228" spans="1:11" ht="15.75" customHeight="1" x14ac:dyDescent="0.25">
      <c r="A228" s="110"/>
      <c r="B228" s="190">
        <v>3985</v>
      </c>
      <c r="C228" s="100" t="s">
        <v>106</v>
      </c>
      <c r="D228" s="172"/>
      <c r="E228" s="111"/>
      <c r="F228" s="36"/>
      <c r="G228" s="112"/>
      <c r="H228" s="112"/>
      <c r="I228" s="29"/>
      <c r="J228" s="113">
        <v>438</v>
      </c>
      <c r="K228" s="13">
        <f>J228*F228</f>
        <v>0</v>
      </c>
    </row>
    <row r="229" spans="1:11" ht="15.75" customHeight="1" x14ac:dyDescent="0.25">
      <c r="A229" s="110"/>
      <c r="B229" s="190">
        <v>4344</v>
      </c>
      <c r="C229" s="100" t="s">
        <v>65</v>
      </c>
      <c r="D229" s="172"/>
      <c r="E229" s="111"/>
      <c r="F229" s="36"/>
      <c r="G229" s="112"/>
      <c r="H229" s="112"/>
      <c r="I229" s="29"/>
      <c r="J229" s="113">
        <v>200</v>
      </c>
      <c r="K229" s="13">
        <f>F229*J229</f>
        <v>0</v>
      </c>
    </row>
    <row r="230" spans="1:11" ht="15.75" customHeight="1" x14ac:dyDescent="0.25">
      <c r="A230" s="110"/>
      <c r="B230" s="190">
        <v>3984</v>
      </c>
      <c r="C230" s="100" t="s">
        <v>110</v>
      </c>
      <c r="D230" s="172"/>
      <c r="E230" s="111"/>
      <c r="F230" s="36"/>
      <c r="G230" s="112"/>
      <c r="H230" s="112"/>
      <c r="I230" s="29"/>
      <c r="J230" s="13">
        <v>438</v>
      </c>
      <c r="K230" s="13">
        <f>J230*F230</f>
        <v>0</v>
      </c>
    </row>
    <row r="231" spans="1:11" ht="15.75" customHeight="1" x14ac:dyDescent="0.25">
      <c r="A231" s="241" t="s">
        <v>454</v>
      </c>
      <c r="B231" s="194">
        <v>3688</v>
      </c>
      <c r="C231" s="38" t="s">
        <v>224</v>
      </c>
      <c r="D231" s="172"/>
      <c r="E231" s="111"/>
      <c r="F231" s="35"/>
      <c r="G231" s="25"/>
      <c r="H231" s="25"/>
      <c r="I231" s="114"/>
      <c r="J231" s="28">
        <v>2025</v>
      </c>
      <c r="K231" s="13">
        <f>J231*F231</f>
        <v>0</v>
      </c>
    </row>
    <row r="232" spans="1:11" ht="24.75" customHeight="1" x14ac:dyDescent="0.25">
      <c r="A232" s="150"/>
      <c r="B232" s="198"/>
      <c r="C232" s="82" t="s">
        <v>2</v>
      </c>
      <c r="D232" s="167"/>
      <c r="E232" s="83"/>
      <c r="F232" s="154">
        <f>F233+F234</f>
        <v>0</v>
      </c>
      <c r="G232" s="96"/>
      <c r="H232" s="96"/>
      <c r="I232" s="91"/>
      <c r="J232" s="92"/>
      <c r="K232" s="151">
        <f>K233+K234</f>
        <v>0</v>
      </c>
    </row>
    <row r="233" spans="1:11" ht="18" customHeight="1" x14ac:dyDescent="0.25">
      <c r="A233" s="110"/>
      <c r="B233" s="190">
        <v>3980</v>
      </c>
      <c r="C233" s="100" t="s">
        <v>107</v>
      </c>
      <c r="D233" s="165"/>
      <c r="E233" s="15" t="s">
        <v>346</v>
      </c>
      <c r="F233" s="36"/>
      <c r="G233" s="112"/>
      <c r="H233" s="112"/>
      <c r="I233" s="29"/>
      <c r="J233" s="13">
        <v>438</v>
      </c>
      <c r="K233" s="13">
        <f>J233*F233</f>
        <v>0</v>
      </c>
    </row>
    <row r="234" spans="1:11" ht="18" customHeight="1" x14ac:dyDescent="0.25">
      <c r="A234" s="110"/>
      <c r="B234" s="190">
        <v>3981</v>
      </c>
      <c r="C234" s="100" t="s">
        <v>108</v>
      </c>
      <c r="D234" s="165"/>
      <c r="E234" s="15"/>
      <c r="F234" s="36"/>
      <c r="G234" s="112"/>
      <c r="H234" s="112"/>
      <c r="I234" s="29"/>
      <c r="J234" s="13">
        <v>438</v>
      </c>
      <c r="K234" s="13">
        <f>J234*F234</f>
        <v>0</v>
      </c>
    </row>
    <row r="235" spans="1:11" ht="22.5" customHeight="1" x14ac:dyDescent="0.25">
      <c r="A235" s="150"/>
      <c r="B235" s="198"/>
      <c r="C235" s="82" t="s">
        <v>3</v>
      </c>
      <c r="D235" s="150" t="s">
        <v>123</v>
      </c>
      <c r="E235" s="150" t="s">
        <v>123</v>
      </c>
      <c r="F235" s="154">
        <f>F236+F237+F238+F239+F240</f>
        <v>0</v>
      </c>
      <c r="G235" s="150"/>
      <c r="H235" s="150"/>
      <c r="I235" s="150"/>
      <c r="J235" s="150"/>
      <c r="K235" s="151">
        <f>K236+K237+K238+K239+K240</f>
        <v>0</v>
      </c>
    </row>
    <row r="236" spans="1:11" ht="24.75" customHeight="1" x14ac:dyDescent="0.25">
      <c r="A236" s="18"/>
      <c r="B236" s="194">
        <v>3770</v>
      </c>
      <c r="C236" s="100" t="s">
        <v>4</v>
      </c>
      <c r="D236" s="35"/>
      <c r="E236" s="25"/>
      <c r="F236" s="35"/>
      <c r="G236" s="25"/>
      <c r="H236" s="25"/>
      <c r="I236" s="28"/>
      <c r="J236" s="28">
        <v>219</v>
      </c>
      <c r="K236" s="13">
        <f>F236*J236</f>
        <v>0</v>
      </c>
    </row>
    <row r="237" spans="1:11" ht="21.75" customHeight="1" x14ac:dyDescent="0.25">
      <c r="A237" s="110"/>
      <c r="B237" s="190">
        <v>3983</v>
      </c>
      <c r="C237" s="100" t="s">
        <v>109</v>
      </c>
      <c r="D237" s="36"/>
      <c r="E237" s="112"/>
      <c r="F237" s="36"/>
      <c r="G237" s="112"/>
      <c r="H237" s="112"/>
      <c r="I237" s="29"/>
      <c r="J237" s="13">
        <v>475</v>
      </c>
      <c r="K237" s="13">
        <f>J237*F237</f>
        <v>0</v>
      </c>
    </row>
    <row r="238" spans="1:11" ht="18.75" customHeight="1" x14ac:dyDescent="0.25">
      <c r="A238" s="110"/>
      <c r="B238" s="190">
        <v>3982</v>
      </c>
      <c r="C238" s="100" t="s">
        <v>97</v>
      </c>
      <c r="D238" s="36"/>
      <c r="E238" s="112"/>
      <c r="F238" s="36"/>
      <c r="G238" s="112"/>
      <c r="H238" s="112"/>
      <c r="I238" s="29"/>
      <c r="J238" s="113">
        <v>475</v>
      </c>
      <c r="K238" s="13">
        <f>J238*F238</f>
        <v>0</v>
      </c>
    </row>
    <row r="239" spans="1:11" ht="25.5" customHeight="1" x14ac:dyDescent="0.25">
      <c r="A239" s="110"/>
      <c r="B239" s="190">
        <v>3991</v>
      </c>
      <c r="C239" s="100" t="s">
        <v>111</v>
      </c>
      <c r="D239" s="36"/>
      <c r="E239" s="112"/>
      <c r="F239" s="36"/>
      <c r="G239" s="112"/>
      <c r="H239" s="112"/>
      <c r="I239" s="29"/>
      <c r="J239" s="113">
        <v>607</v>
      </c>
      <c r="K239" s="13">
        <f>J239*F239</f>
        <v>0</v>
      </c>
    </row>
    <row r="240" spans="1:11" ht="27.75" customHeight="1" x14ac:dyDescent="0.25">
      <c r="A240" s="110"/>
      <c r="B240" s="190">
        <v>4596</v>
      </c>
      <c r="C240" s="100" t="s">
        <v>5</v>
      </c>
      <c r="D240" s="165"/>
      <c r="E240" s="15"/>
      <c r="F240" s="36"/>
      <c r="G240" s="112"/>
      <c r="H240" s="112"/>
      <c r="I240" s="29"/>
      <c r="J240" s="113">
        <v>538</v>
      </c>
      <c r="K240" s="13">
        <f>J240*F240</f>
        <v>0</v>
      </c>
    </row>
    <row r="241" spans="1:11" ht="19.5" customHeight="1" x14ac:dyDescent="0.25">
      <c r="A241" s="150"/>
      <c r="B241" s="198"/>
      <c r="C241" s="82" t="s">
        <v>1</v>
      </c>
      <c r="D241" s="167"/>
      <c r="E241" s="83"/>
      <c r="F241" s="154">
        <f>F242+F243+F244+F245+F246+F247</f>
        <v>0</v>
      </c>
      <c r="G241" s="96"/>
      <c r="H241" s="96"/>
      <c r="I241" s="91"/>
      <c r="J241" s="92"/>
      <c r="K241" s="151">
        <f>K242+K243+K244+K245+K246+K247</f>
        <v>0</v>
      </c>
    </row>
    <row r="242" spans="1:11" ht="19.5" customHeight="1" x14ac:dyDescent="0.25">
      <c r="A242" s="18"/>
      <c r="B242" s="194">
        <v>2549</v>
      </c>
      <c r="C242" s="38" t="s">
        <v>119</v>
      </c>
      <c r="D242" s="165"/>
      <c r="E242" s="15" t="s">
        <v>265</v>
      </c>
      <c r="F242" s="35"/>
      <c r="G242" s="25"/>
      <c r="H242" s="25"/>
      <c r="I242" s="114"/>
      <c r="J242" s="28">
        <v>463</v>
      </c>
      <c r="K242" s="13">
        <f t="shared" ref="K242:K247" si="11">J242*F242</f>
        <v>0</v>
      </c>
    </row>
    <row r="243" spans="1:11" ht="18" customHeight="1" x14ac:dyDescent="0.25">
      <c r="A243" s="18"/>
      <c r="B243" s="194">
        <v>4989</v>
      </c>
      <c r="C243" s="38" t="s">
        <v>48</v>
      </c>
      <c r="D243" s="165"/>
      <c r="E243" s="15" t="s">
        <v>348</v>
      </c>
      <c r="F243" s="35"/>
      <c r="G243" s="25"/>
      <c r="H243" s="25"/>
      <c r="I243" s="114"/>
      <c r="J243" s="28">
        <v>638</v>
      </c>
      <c r="K243" s="13">
        <f t="shared" si="11"/>
        <v>0</v>
      </c>
    </row>
    <row r="244" spans="1:11" ht="27.75" customHeight="1" x14ac:dyDescent="0.25">
      <c r="A244" s="18"/>
      <c r="B244" s="194">
        <v>2552</v>
      </c>
      <c r="C244" s="38" t="s">
        <v>121</v>
      </c>
      <c r="D244" s="165"/>
      <c r="E244" s="15" t="s">
        <v>348</v>
      </c>
      <c r="F244" s="35"/>
      <c r="G244" s="25"/>
      <c r="H244" s="25"/>
      <c r="I244" s="114"/>
      <c r="J244" s="28">
        <v>525</v>
      </c>
      <c r="K244" s="13">
        <f t="shared" si="11"/>
        <v>0</v>
      </c>
    </row>
    <row r="245" spans="1:11" ht="16.5" customHeight="1" x14ac:dyDescent="0.25">
      <c r="A245" s="18"/>
      <c r="B245" s="194">
        <v>3439</v>
      </c>
      <c r="C245" s="38" t="s">
        <v>222</v>
      </c>
      <c r="D245" s="165"/>
      <c r="E245" s="15" t="s">
        <v>266</v>
      </c>
      <c r="F245" s="35"/>
      <c r="G245" s="25"/>
      <c r="H245" s="25"/>
      <c r="I245" s="114"/>
      <c r="J245" s="28">
        <v>2025</v>
      </c>
      <c r="K245" s="13">
        <f t="shared" si="11"/>
        <v>0</v>
      </c>
    </row>
    <row r="246" spans="1:11" ht="20.25" customHeight="1" x14ac:dyDescent="0.25">
      <c r="A246" s="18"/>
      <c r="B246" s="194">
        <v>2554</v>
      </c>
      <c r="C246" s="38" t="s">
        <v>120</v>
      </c>
      <c r="D246" s="165"/>
      <c r="E246" s="15" t="s">
        <v>375</v>
      </c>
      <c r="F246" s="35"/>
      <c r="G246" s="25"/>
      <c r="H246" s="25"/>
      <c r="I246" s="114"/>
      <c r="J246" s="28">
        <v>488</v>
      </c>
      <c r="K246" s="13">
        <f t="shared" si="11"/>
        <v>0</v>
      </c>
    </row>
    <row r="247" spans="1:11" ht="20.25" customHeight="1" x14ac:dyDescent="0.25">
      <c r="A247" s="18"/>
      <c r="B247" s="194">
        <v>3679</v>
      </c>
      <c r="C247" s="38" t="s">
        <v>98</v>
      </c>
      <c r="D247" s="165"/>
      <c r="E247" s="15" t="s">
        <v>346</v>
      </c>
      <c r="F247" s="35"/>
      <c r="G247" s="25"/>
      <c r="H247" s="25"/>
      <c r="I247" s="114"/>
      <c r="J247" s="28">
        <v>232</v>
      </c>
      <c r="K247" s="13">
        <f t="shared" si="11"/>
        <v>0</v>
      </c>
    </row>
    <row r="248" spans="1:11" ht="18" customHeight="1" x14ac:dyDescent="0.25">
      <c r="A248" s="150"/>
      <c r="B248" s="198"/>
      <c r="C248" s="82" t="s">
        <v>196</v>
      </c>
      <c r="D248" s="167"/>
      <c r="E248" s="83"/>
      <c r="F248" s="154">
        <f>F249+F250+F251+F252+F253+F254+F255</f>
        <v>0</v>
      </c>
      <c r="G248" s="94"/>
      <c r="H248" s="94" t="s">
        <v>267</v>
      </c>
      <c r="I248" s="59"/>
      <c r="J248" s="92"/>
      <c r="K248" s="151">
        <f>SUM(K249:K255)</f>
        <v>0</v>
      </c>
    </row>
    <row r="249" spans="1:11" ht="16.5" customHeight="1" x14ac:dyDescent="0.25">
      <c r="A249" s="18"/>
      <c r="B249" s="194">
        <v>1378</v>
      </c>
      <c r="C249" s="38" t="s">
        <v>268</v>
      </c>
      <c r="D249" s="165"/>
      <c r="E249" s="15" t="s">
        <v>385</v>
      </c>
      <c r="F249" s="35"/>
      <c r="G249" s="25"/>
      <c r="H249" s="25"/>
      <c r="I249" s="28"/>
      <c r="J249" s="28">
        <v>200</v>
      </c>
      <c r="K249" s="13">
        <f t="shared" ref="K249:K255" si="12">J249*F249</f>
        <v>0</v>
      </c>
    </row>
    <row r="250" spans="1:11" ht="16.5" customHeight="1" x14ac:dyDescent="0.25">
      <c r="A250" s="18"/>
      <c r="B250" s="194">
        <v>1379</v>
      </c>
      <c r="C250" s="38" t="s">
        <v>269</v>
      </c>
      <c r="D250" s="165"/>
      <c r="E250" s="15" t="s">
        <v>385</v>
      </c>
      <c r="F250" s="35"/>
      <c r="G250" s="25"/>
      <c r="H250" s="25"/>
      <c r="I250" s="28"/>
      <c r="J250" s="28">
        <v>200</v>
      </c>
      <c r="K250" s="13">
        <f t="shared" si="12"/>
        <v>0</v>
      </c>
    </row>
    <row r="251" spans="1:11" ht="16.5" customHeight="1" x14ac:dyDescent="0.25">
      <c r="A251" s="18"/>
      <c r="B251" s="194">
        <v>1380</v>
      </c>
      <c r="C251" s="38" t="s">
        <v>270</v>
      </c>
      <c r="D251" s="165"/>
      <c r="E251" s="15" t="s">
        <v>385</v>
      </c>
      <c r="F251" s="35"/>
      <c r="G251" s="25"/>
      <c r="H251" s="25"/>
      <c r="I251" s="28"/>
      <c r="J251" s="28">
        <v>200</v>
      </c>
      <c r="K251" s="13">
        <f t="shared" si="12"/>
        <v>0</v>
      </c>
    </row>
    <row r="252" spans="1:11" ht="16.5" customHeight="1" x14ac:dyDescent="0.25">
      <c r="A252" s="18"/>
      <c r="B252" s="194">
        <v>1381</v>
      </c>
      <c r="C252" s="38" t="s">
        <v>271</v>
      </c>
      <c r="D252" s="165"/>
      <c r="E252" s="15" t="s">
        <v>385</v>
      </c>
      <c r="F252" s="35"/>
      <c r="G252" s="25"/>
      <c r="H252" s="25"/>
      <c r="I252" s="28"/>
      <c r="J252" s="28">
        <v>200</v>
      </c>
      <c r="K252" s="13">
        <f t="shared" si="12"/>
        <v>0</v>
      </c>
    </row>
    <row r="253" spans="1:11" ht="16.5" customHeight="1" x14ac:dyDescent="0.25">
      <c r="A253" s="18"/>
      <c r="B253" s="194">
        <v>1382</v>
      </c>
      <c r="C253" s="38" t="s">
        <v>272</v>
      </c>
      <c r="D253" s="165"/>
      <c r="E253" s="15" t="s">
        <v>385</v>
      </c>
      <c r="F253" s="35"/>
      <c r="G253" s="25"/>
      <c r="H253" s="25"/>
      <c r="I253" s="28"/>
      <c r="J253" s="28">
        <v>200</v>
      </c>
      <c r="K253" s="13">
        <f t="shared" si="12"/>
        <v>0</v>
      </c>
    </row>
    <row r="254" spans="1:11" ht="16.5" customHeight="1" x14ac:dyDescent="0.25">
      <c r="A254" s="18"/>
      <c r="B254" s="194">
        <v>1383</v>
      </c>
      <c r="C254" s="38" t="s">
        <v>273</v>
      </c>
      <c r="D254" s="165"/>
      <c r="E254" s="15" t="s">
        <v>385</v>
      </c>
      <c r="F254" s="35"/>
      <c r="G254" s="25"/>
      <c r="H254" s="25"/>
      <c r="I254" s="28"/>
      <c r="J254" s="28">
        <v>200</v>
      </c>
      <c r="K254" s="13">
        <f t="shared" si="12"/>
        <v>0</v>
      </c>
    </row>
    <row r="255" spans="1:11" ht="16.5" customHeight="1" x14ac:dyDescent="0.25">
      <c r="A255" s="18"/>
      <c r="B255" s="194">
        <v>1384</v>
      </c>
      <c r="C255" s="38" t="s">
        <v>274</v>
      </c>
      <c r="D255" s="165"/>
      <c r="E255" s="15" t="s">
        <v>385</v>
      </c>
      <c r="F255" s="35"/>
      <c r="G255" s="25"/>
      <c r="H255" s="25"/>
      <c r="I255" s="28"/>
      <c r="J255" s="28">
        <v>200</v>
      </c>
      <c r="K255" s="13">
        <f t="shared" si="12"/>
        <v>0</v>
      </c>
    </row>
    <row r="256" spans="1:11" ht="20.25" customHeight="1" x14ac:dyDescent="0.25">
      <c r="A256" s="150"/>
      <c r="B256" s="198"/>
      <c r="C256" s="46" t="s">
        <v>275</v>
      </c>
      <c r="D256" s="166"/>
      <c r="E256" s="45"/>
      <c r="F256" s="154">
        <f>F257+F258+F259+F260+F261+F262+F263+F264+F265+F266+F267+F268+F269+F270</f>
        <v>0</v>
      </c>
      <c r="G256" s="94"/>
      <c r="H256" s="115" t="s">
        <v>267</v>
      </c>
      <c r="I256" s="116" t="s">
        <v>276</v>
      </c>
      <c r="J256" s="92"/>
      <c r="K256" s="151">
        <f>K257+K258+K259+K260+K261+K262+K263+K264+K265+K266+K267+K268+K269+K270</f>
        <v>0</v>
      </c>
    </row>
    <row r="257" spans="1:11" ht="15" customHeight="1" x14ac:dyDescent="0.25">
      <c r="A257" s="18"/>
      <c r="B257" s="194">
        <v>1360</v>
      </c>
      <c r="C257" s="38" t="s">
        <v>277</v>
      </c>
      <c r="D257" s="165"/>
      <c r="E257" s="15" t="s">
        <v>385</v>
      </c>
      <c r="F257" s="78"/>
      <c r="G257" s="130"/>
      <c r="H257" s="130"/>
      <c r="I257" s="49"/>
      <c r="J257" s="49">
        <v>219</v>
      </c>
      <c r="K257" s="74">
        <f t="shared" ref="K257:K270" si="13">J257*F257</f>
        <v>0</v>
      </c>
    </row>
    <row r="258" spans="1:11" ht="15" customHeight="1" x14ac:dyDescent="0.25">
      <c r="A258" s="18"/>
      <c r="B258" s="194">
        <v>1357</v>
      </c>
      <c r="C258" s="38" t="s">
        <v>278</v>
      </c>
      <c r="D258" s="165"/>
      <c r="E258" s="15" t="s">
        <v>385</v>
      </c>
      <c r="F258" s="35"/>
      <c r="G258" s="25"/>
      <c r="H258" s="25"/>
      <c r="I258" s="28"/>
      <c r="J258" s="28">
        <v>182</v>
      </c>
      <c r="K258" s="13">
        <f t="shared" si="13"/>
        <v>0</v>
      </c>
    </row>
    <row r="259" spans="1:11" ht="15" customHeight="1" x14ac:dyDescent="0.25">
      <c r="A259" s="18"/>
      <c r="B259" s="194">
        <v>1359</v>
      </c>
      <c r="C259" s="38" t="s">
        <v>279</v>
      </c>
      <c r="D259" s="165"/>
      <c r="E259" s="15" t="s">
        <v>385</v>
      </c>
      <c r="F259" s="35"/>
      <c r="G259" s="25"/>
      <c r="H259" s="25"/>
      <c r="I259" s="28"/>
      <c r="J259" s="28">
        <v>182</v>
      </c>
      <c r="K259" s="13">
        <f t="shared" si="13"/>
        <v>0</v>
      </c>
    </row>
    <row r="260" spans="1:11" ht="15" customHeight="1" x14ac:dyDescent="0.25">
      <c r="A260" s="89"/>
      <c r="B260" s="194">
        <v>1957</v>
      </c>
      <c r="C260" s="38" t="s">
        <v>280</v>
      </c>
      <c r="D260" s="165"/>
      <c r="E260" s="15" t="s">
        <v>385</v>
      </c>
      <c r="F260" s="35"/>
      <c r="G260" s="25"/>
      <c r="H260" s="25"/>
      <c r="I260" s="28"/>
      <c r="J260" s="28">
        <v>182</v>
      </c>
      <c r="K260" s="13">
        <f t="shared" si="13"/>
        <v>0</v>
      </c>
    </row>
    <row r="261" spans="1:11" ht="15" customHeight="1" x14ac:dyDescent="0.25">
      <c r="A261" s="89"/>
      <c r="B261" s="194">
        <v>1361</v>
      </c>
      <c r="C261" s="38" t="s">
        <v>281</v>
      </c>
      <c r="D261" s="165"/>
      <c r="E261" s="15" t="s">
        <v>385</v>
      </c>
      <c r="F261" s="35"/>
      <c r="G261" s="25"/>
      <c r="H261" s="25"/>
      <c r="I261" s="28"/>
      <c r="J261" s="28">
        <v>182</v>
      </c>
      <c r="K261" s="13">
        <f t="shared" si="13"/>
        <v>0</v>
      </c>
    </row>
    <row r="262" spans="1:11" ht="15" customHeight="1" x14ac:dyDescent="0.25">
      <c r="A262" s="89"/>
      <c r="B262" s="194">
        <v>1363</v>
      </c>
      <c r="C262" s="38" t="s">
        <v>282</v>
      </c>
      <c r="D262" s="165"/>
      <c r="E262" s="15" t="s">
        <v>385</v>
      </c>
      <c r="F262" s="35"/>
      <c r="G262" s="25"/>
      <c r="H262" s="25"/>
      <c r="I262" s="28"/>
      <c r="J262" s="28">
        <v>182</v>
      </c>
      <c r="K262" s="13">
        <f t="shared" si="13"/>
        <v>0</v>
      </c>
    </row>
    <row r="263" spans="1:11" ht="15" customHeight="1" x14ac:dyDescent="0.25">
      <c r="A263" s="89"/>
      <c r="B263" s="194">
        <v>1365</v>
      </c>
      <c r="C263" s="38" t="s">
        <v>228</v>
      </c>
      <c r="D263" s="165"/>
      <c r="E263" s="15" t="s">
        <v>385</v>
      </c>
      <c r="F263" s="35"/>
      <c r="G263" s="25"/>
      <c r="H263" s="25"/>
      <c r="I263" s="28"/>
      <c r="J263" s="28">
        <v>182</v>
      </c>
      <c r="K263" s="13">
        <f t="shared" si="13"/>
        <v>0</v>
      </c>
    </row>
    <row r="264" spans="1:11" ht="15" customHeight="1" x14ac:dyDescent="0.25">
      <c r="A264" s="89"/>
      <c r="B264" s="194">
        <v>1371</v>
      </c>
      <c r="C264" s="38" t="s">
        <v>229</v>
      </c>
      <c r="D264" s="165"/>
      <c r="E264" s="15" t="s">
        <v>385</v>
      </c>
      <c r="F264" s="35"/>
      <c r="G264" s="25"/>
      <c r="H264" s="25"/>
      <c r="I264" s="28"/>
      <c r="J264" s="28">
        <v>182</v>
      </c>
      <c r="K264" s="13">
        <f t="shared" si="13"/>
        <v>0</v>
      </c>
    </row>
    <row r="265" spans="1:11" ht="15" customHeight="1" x14ac:dyDescent="0.25">
      <c r="A265" s="89"/>
      <c r="B265" s="194">
        <v>1372</v>
      </c>
      <c r="C265" s="38" t="s">
        <v>230</v>
      </c>
      <c r="D265" s="165"/>
      <c r="E265" s="15" t="s">
        <v>385</v>
      </c>
      <c r="F265" s="35"/>
      <c r="G265" s="25"/>
      <c r="H265" s="25"/>
      <c r="I265" s="28"/>
      <c r="J265" s="28">
        <v>182</v>
      </c>
      <c r="K265" s="13">
        <f t="shared" si="13"/>
        <v>0</v>
      </c>
    </row>
    <row r="266" spans="1:11" ht="15" customHeight="1" x14ac:dyDescent="0.25">
      <c r="A266" s="89"/>
      <c r="B266" s="194">
        <v>1373</v>
      </c>
      <c r="C266" s="38" t="s">
        <v>231</v>
      </c>
      <c r="D266" s="165"/>
      <c r="E266" s="15" t="s">
        <v>385</v>
      </c>
      <c r="F266" s="35"/>
      <c r="G266" s="25"/>
      <c r="H266" s="25"/>
      <c r="I266" s="28"/>
      <c r="J266" s="28">
        <v>182</v>
      </c>
      <c r="K266" s="13">
        <f t="shared" si="13"/>
        <v>0</v>
      </c>
    </row>
    <row r="267" spans="1:11" ht="15" customHeight="1" x14ac:dyDescent="0.25">
      <c r="A267" s="89"/>
      <c r="B267" s="194">
        <v>1956</v>
      </c>
      <c r="C267" s="38" t="s">
        <v>232</v>
      </c>
      <c r="D267" s="165"/>
      <c r="E267" s="15" t="s">
        <v>385</v>
      </c>
      <c r="F267" s="35"/>
      <c r="G267" s="25"/>
      <c r="H267" s="25"/>
      <c r="I267" s="28"/>
      <c r="J267" s="28">
        <v>182</v>
      </c>
      <c r="K267" s="13">
        <f t="shared" si="13"/>
        <v>0</v>
      </c>
    </row>
    <row r="268" spans="1:11" ht="15" customHeight="1" x14ac:dyDescent="0.25">
      <c r="A268" s="89"/>
      <c r="B268" s="194">
        <v>1376</v>
      </c>
      <c r="C268" s="38" t="s">
        <v>233</v>
      </c>
      <c r="D268" s="165"/>
      <c r="E268" s="15" t="s">
        <v>385</v>
      </c>
      <c r="F268" s="35"/>
      <c r="G268" s="25"/>
      <c r="H268" s="25"/>
      <c r="I268" s="28"/>
      <c r="J268" s="28">
        <v>182</v>
      </c>
      <c r="K268" s="13">
        <f t="shared" si="13"/>
        <v>0</v>
      </c>
    </row>
    <row r="269" spans="1:11" ht="15" customHeight="1" x14ac:dyDescent="0.25">
      <c r="A269" s="89"/>
      <c r="B269" s="194">
        <v>1446</v>
      </c>
      <c r="C269" s="38" t="s">
        <v>234</v>
      </c>
      <c r="D269" s="165"/>
      <c r="E269" s="15" t="s">
        <v>385</v>
      </c>
      <c r="F269" s="35"/>
      <c r="G269" s="25"/>
      <c r="H269" s="16"/>
      <c r="I269" s="28"/>
      <c r="J269" s="28">
        <v>294</v>
      </c>
      <c r="K269" s="13">
        <f t="shared" si="13"/>
        <v>0</v>
      </c>
    </row>
    <row r="270" spans="1:11" ht="15" customHeight="1" x14ac:dyDescent="0.25">
      <c r="A270" s="89"/>
      <c r="B270" s="194">
        <v>1444</v>
      </c>
      <c r="C270" s="38" t="s">
        <v>235</v>
      </c>
      <c r="D270" s="165"/>
      <c r="E270" s="15" t="s">
        <v>236</v>
      </c>
      <c r="F270" s="35"/>
      <c r="G270" s="25"/>
      <c r="H270" s="25"/>
      <c r="I270" s="28"/>
      <c r="J270" s="28">
        <v>94</v>
      </c>
      <c r="K270" s="13">
        <f t="shared" si="13"/>
        <v>0</v>
      </c>
    </row>
    <row r="271" spans="1:11" ht="21" customHeight="1" x14ac:dyDescent="0.25">
      <c r="A271" s="150"/>
      <c r="B271" s="198"/>
      <c r="C271" s="82" t="s">
        <v>237</v>
      </c>
      <c r="D271" s="167"/>
      <c r="E271" s="83"/>
      <c r="F271" s="154">
        <f>F272+F273+F274</f>
        <v>0</v>
      </c>
      <c r="G271" s="59"/>
      <c r="H271" s="96"/>
      <c r="I271" s="59"/>
      <c r="J271" s="92"/>
      <c r="K271" s="151">
        <f>K272+K273+K274</f>
        <v>0</v>
      </c>
    </row>
    <row r="272" spans="1:11" ht="13.5" customHeight="1" x14ac:dyDescent="0.25">
      <c r="A272" s="18"/>
      <c r="B272" s="194">
        <v>1775</v>
      </c>
      <c r="C272" s="40" t="s">
        <v>238</v>
      </c>
      <c r="D272" s="169"/>
      <c r="E272" s="12" t="s">
        <v>395</v>
      </c>
      <c r="F272" s="36"/>
      <c r="G272" s="30"/>
      <c r="H272" s="30"/>
      <c r="I272" s="28"/>
      <c r="J272" s="98">
        <v>282</v>
      </c>
      <c r="K272" s="13">
        <f>J272*F272</f>
        <v>0</v>
      </c>
    </row>
    <row r="273" spans="1:11" ht="15" customHeight="1" x14ac:dyDescent="0.25">
      <c r="A273" s="80"/>
      <c r="B273" s="194">
        <v>1781</v>
      </c>
      <c r="C273" s="38" t="s">
        <v>239</v>
      </c>
      <c r="D273" s="165"/>
      <c r="E273" s="15" t="s">
        <v>342</v>
      </c>
      <c r="F273" s="36"/>
      <c r="G273" s="30"/>
      <c r="H273" s="30"/>
      <c r="I273" s="28"/>
      <c r="J273" s="98">
        <v>288</v>
      </c>
      <c r="K273" s="13">
        <f>J273*F273</f>
        <v>0</v>
      </c>
    </row>
    <row r="274" spans="1:11" ht="15.75" customHeight="1" x14ac:dyDescent="0.25">
      <c r="A274" s="18"/>
      <c r="B274" s="194">
        <v>1780</v>
      </c>
      <c r="C274" s="40" t="s">
        <v>240</v>
      </c>
      <c r="D274" s="169"/>
      <c r="E274" s="12" t="s">
        <v>375</v>
      </c>
      <c r="F274" s="36"/>
      <c r="G274" s="30"/>
      <c r="H274" s="30"/>
      <c r="I274" s="28"/>
      <c r="J274" s="119">
        <v>594</v>
      </c>
      <c r="K274" s="13">
        <f>J274*F274</f>
        <v>0</v>
      </c>
    </row>
    <row r="275" spans="1:11" ht="20.25" customHeight="1" x14ac:dyDescent="0.25">
      <c r="A275" s="150"/>
      <c r="B275" s="192"/>
      <c r="C275" s="108" t="s">
        <v>241</v>
      </c>
      <c r="D275" s="173"/>
      <c r="E275" s="109"/>
      <c r="F275" s="154">
        <f>F279+F280+F281+F282+F283+F284+F285+F286+F287+F288+F289+F277+F278+F276</f>
        <v>0</v>
      </c>
      <c r="G275" s="59"/>
      <c r="H275" s="59"/>
      <c r="I275" s="91"/>
      <c r="J275" s="92"/>
      <c r="K275" s="151">
        <f>K280+K281+K282+K283+K284+K285+K286+K287+K288+K289+K279+K277+K278+K276</f>
        <v>0</v>
      </c>
    </row>
    <row r="276" spans="1:11" s="58" customFormat="1" ht="15.75" customHeight="1" x14ac:dyDescent="0.25">
      <c r="A276" s="51"/>
      <c r="B276" s="196">
        <v>3603</v>
      </c>
      <c r="C276" s="120" t="s">
        <v>101</v>
      </c>
      <c r="D276" s="174"/>
      <c r="E276" s="121" t="s">
        <v>227</v>
      </c>
      <c r="F276" s="77"/>
      <c r="G276" s="122"/>
      <c r="H276" s="122"/>
      <c r="I276" s="123"/>
      <c r="J276" s="124">
        <v>475</v>
      </c>
      <c r="K276" s="60">
        <f>J276*F276</f>
        <v>0</v>
      </c>
    </row>
    <row r="277" spans="1:11" s="7" customFormat="1" ht="18" customHeight="1" x14ac:dyDescent="0.25">
      <c r="A277" s="179"/>
      <c r="B277" s="201">
        <v>3559</v>
      </c>
      <c r="C277" s="188" t="s">
        <v>176</v>
      </c>
      <c r="D277" s="175"/>
      <c r="E277" s="125" t="s">
        <v>385</v>
      </c>
      <c r="F277" s="78"/>
      <c r="G277" s="189"/>
      <c r="H277" s="189"/>
      <c r="I277" s="181"/>
      <c r="J277" s="106">
        <v>219</v>
      </c>
      <c r="K277" s="182">
        <f>J277*F277</f>
        <v>0</v>
      </c>
    </row>
    <row r="278" spans="1:11" s="7" customFormat="1" ht="18" customHeight="1" x14ac:dyDescent="0.25">
      <c r="A278" s="179"/>
      <c r="B278" s="201">
        <v>3560</v>
      </c>
      <c r="C278" s="188" t="s">
        <v>177</v>
      </c>
      <c r="D278" s="175"/>
      <c r="E278" s="125" t="s">
        <v>385</v>
      </c>
      <c r="F278" s="78"/>
      <c r="G278" s="189"/>
      <c r="H278" s="189"/>
      <c r="I278" s="181"/>
      <c r="J278" s="106">
        <v>219</v>
      </c>
      <c r="K278" s="182">
        <f>J278*F278</f>
        <v>0</v>
      </c>
    </row>
    <row r="279" spans="1:11" s="7" customFormat="1" ht="15" customHeight="1" x14ac:dyDescent="0.25">
      <c r="A279" s="179"/>
      <c r="B279" s="201">
        <v>2674</v>
      </c>
      <c r="C279" s="180" t="s">
        <v>242</v>
      </c>
      <c r="D279" s="172"/>
      <c r="E279" s="111" t="s">
        <v>243</v>
      </c>
      <c r="F279" s="78"/>
      <c r="G279" s="189"/>
      <c r="H279" s="189"/>
      <c r="I279" s="181"/>
      <c r="J279" s="106">
        <v>263</v>
      </c>
      <c r="K279" s="182">
        <f>F279*J279</f>
        <v>0</v>
      </c>
    </row>
    <row r="280" spans="1:11" s="58" customFormat="1" ht="15.75" customHeight="1" x14ac:dyDescent="0.25">
      <c r="A280" s="95"/>
      <c r="B280" s="202">
        <v>1532</v>
      </c>
      <c r="C280" s="180" t="s">
        <v>244</v>
      </c>
      <c r="D280" s="172"/>
      <c r="E280" s="111" t="s">
        <v>243</v>
      </c>
      <c r="F280" s="36"/>
      <c r="G280" s="183"/>
      <c r="H280" s="183"/>
      <c r="I280" s="71"/>
      <c r="J280" s="98">
        <v>263</v>
      </c>
      <c r="K280" s="128">
        <f t="shared" ref="K280:K289" si="14">J280*F280</f>
        <v>0</v>
      </c>
    </row>
    <row r="281" spans="1:11" s="58" customFormat="1" ht="15.75" customHeight="1" x14ac:dyDescent="0.25">
      <c r="A281" s="95"/>
      <c r="B281" s="202">
        <v>1531</v>
      </c>
      <c r="C281" s="180" t="s">
        <v>245</v>
      </c>
      <c r="D281" s="172"/>
      <c r="E281" s="111" t="s">
        <v>243</v>
      </c>
      <c r="F281" s="36"/>
      <c r="G281" s="183"/>
      <c r="H281" s="183"/>
      <c r="I281" s="71"/>
      <c r="J281" s="98">
        <v>263</v>
      </c>
      <c r="K281" s="128">
        <f t="shared" si="14"/>
        <v>0</v>
      </c>
    </row>
    <row r="282" spans="1:11" s="58" customFormat="1" ht="15.75" customHeight="1" x14ac:dyDescent="0.25">
      <c r="A282" s="95"/>
      <c r="B282" s="202">
        <v>1530</v>
      </c>
      <c r="C282" s="180" t="s">
        <v>246</v>
      </c>
      <c r="D282" s="172"/>
      <c r="E282" s="111" t="s">
        <v>243</v>
      </c>
      <c r="F282" s="36"/>
      <c r="G282" s="183"/>
      <c r="H282" s="183"/>
      <c r="I282" s="71"/>
      <c r="J282" s="98">
        <v>263</v>
      </c>
      <c r="K282" s="128">
        <f t="shared" si="14"/>
        <v>0</v>
      </c>
    </row>
    <row r="283" spans="1:11" s="58" customFormat="1" ht="15.75" customHeight="1" x14ac:dyDescent="0.25">
      <c r="A283" s="95"/>
      <c r="B283" s="202">
        <v>1538</v>
      </c>
      <c r="C283" s="180" t="s">
        <v>247</v>
      </c>
      <c r="D283" s="172"/>
      <c r="E283" s="111" t="s">
        <v>248</v>
      </c>
      <c r="F283" s="36"/>
      <c r="G283" s="183"/>
      <c r="H283" s="183"/>
      <c r="I283" s="71"/>
      <c r="J283" s="98">
        <v>332</v>
      </c>
      <c r="K283" s="128">
        <f t="shared" si="14"/>
        <v>0</v>
      </c>
    </row>
    <row r="284" spans="1:11" s="58" customFormat="1" ht="15.75" customHeight="1" x14ac:dyDescent="0.25">
      <c r="A284" s="89"/>
      <c r="B284" s="202">
        <v>1540</v>
      </c>
      <c r="C284" s="180" t="s">
        <v>249</v>
      </c>
      <c r="D284" s="172"/>
      <c r="E284" s="111" t="s">
        <v>248</v>
      </c>
      <c r="F284" s="36"/>
      <c r="G284" s="183"/>
      <c r="H284" s="183"/>
      <c r="I284" s="71"/>
      <c r="J284" s="98">
        <v>332</v>
      </c>
      <c r="K284" s="128">
        <f t="shared" si="14"/>
        <v>0</v>
      </c>
    </row>
    <row r="285" spans="1:11" ht="15.75" customHeight="1" x14ac:dyDescent="0.25">
      <c r="A285" s="89"/>
      <c r="B285" s="190">
        <v>1542</v>
      </c>
      <c r="C285" s="100" t="s">
        <v>250</v>
      </c>
      <c r="D285" s="172"/>
      <c r="E285" s="111" t="s">
        <v>248</v>
      </c>
      <c r="F285" s="36"/>
      <c r="G285" s="29"/>
      <c r="H285" s="29"/>
      <c r="I285" s="28"/>
      <c r="J285" s="98">
        <v>332</v>
      </c>
      <c r="K285" s="13">
        <f t="shared" si="14"/>
        <v>0</v>
      </c>
    </row>
    <row r="286" spans="1:11" ht="15.75" customHeight="1" x14ac:dyDescent="0.25">
      <c r="A286" s="89"/>
      <c r="B286" s="190">
        <v>1544</v>
      </c>
      <c r="C286" s="100" t="s">
        <v>251</v>
      </c>
      <c r="D286" s="172"/>
      <c r="E286" s="111" t="s">
        <v>248</v>
      </c>
      <c r="F286" s="36"/>
      <c r="G286" s="29"/>
      <c r="H286" s="29"/>
      <c r="I286" s="28"/>
      <c r="J286" s="98">
        <v>332</v>
      </c>
      <c r="K286" s="13">
        <f t="shared" si="14"/>
        <v>0</v>
      </c>
    </row>
    <row r="287" spans="1:11" ht="15" customHeight="1" x14ac:dyDescent="0.25">
      <c r="A287" s="89"/>
      <c r="B287" s="190">
        <v>1546</v>
      </c>
      <c r="C287" s="100" t="s">
        <v>252</v>
      </c>
      <c r="D287" s="172"/>
      <c r="E287" s="111" t="s">
        <v>248</v>
      </c>
      <c r="F287" s="36"/>
      <c r="G287" s="29"/>
      <c r="H287" s="29"/>
      <c r="I287" s="28"/>
      <c r="J287" s="98">
        <v>332</v>
      </c>
      <c r="K287" s="13">
        <f t="shared" si="14"/>
        <v>0</v>
      </c>
    </row>
    <row r="288" spans="1:11" ht="15.75" customHeight="1" x14ac:dyDescent="0.25">
      <c r="A288" s="18"/>
      <c r="B288" s="190">
        <v>1536</v>
      </c>
      <c r="C288" s="100" t="s">
        <v>253</v>
      </c>
      <c r="D288" s="172"/>
      <c r="E288" s="111" t="s">
        <v>248</v>
      </c>
      <c r="F288" s="36"/>
      <c r="G288" s="29"/>
      <c r="H288" s="29"/>
      <c r="I288" s="28"/>
      <c r="J288" s="119">
        <v>450</v>
      </c>
      <c r="K288" s="13">
        <f t="shared" si="14"/>
        <v>0</v>
      </c>
    </row>
    <row r="289" spans="1:11" ht="15.75" customHeight="1" x14ac:dyDescent="0.25">
      <c r="A289" s="18"/>
      <c r="B289" s="190">
        <v>1550</v>
      </c>
      <c r="C289" s="100" t="s">
        <v>255</v>
      </c>
      <c r="D289" s="172"/>
      <c r="E289" s="111" t="s">
        <v>254</v>
      </c>
      <c r="F289" s="36"/>
      <c r="G289" s="29"/>
      <c r="H289" s="29"/>
      <c r="I289" s="28"/>
      <c r="J289" s="119">
        <v>457</v>
      </c>
      <c r="K289" s="13">
        <f t="shared" si="14"/>
        <v>0</v>
      </c>
    </row>
    <row r="290" spans="1:11" ht="18.75" customHeight="1" x14ac:dyDescent="0.25">
      <c r="A290" s="150"/>
      <c r="B290" s="198"/>
      <c r="C290" s="82" t="s">
        <v>52</v>
      </c>
      <c r="D290" s="167"/>
      <c r="E290" s="83"/>
      <c r="F290" s="154">
        <f>F291+F292+F294+F295+F298+F297+F299+F293+F296</f>
        <v>0</v>
      </c>
      <c r="G290" s="59"/>
      <c r="H290" s="59"/>
      <c r="I290" s="91"/>
      <c r="J290" s="92"/>
      <c r="K290" s="151">
        <f>K291+K292+K294+K295+K298+K297+K299+K293+K296</f>
        <v>0</v>
      </c>
    </row>
    <row r="291" spans="1:11" ht="15.75" customHeight="1" x14ac:dyDescent="0.25">
      <c r="A291" s="89"/>
      <c r="B291" s="194">
        <v>1915</v>
      </c>
      <c r="C291" s="40" t="s">
        <v>256</v>
      </c>
      <c r="D291" s="169"/>
      <c r="E291" s="12" t="s">
        <v>248</v>
      </c>
      <c r="F291" s="36"/>
      <c r="G291" s="30"/>
      <c r="H291" s="30"/>
      <c r="I291" s="28"/>
      <c r="J291" s="98">
        <v>250</v>
      </c>
      <c r="K291" s="13">
        <f t="shared" ref="K291:K299" si="15">F291*J291</f>
        <v>0</v>
      </c>
    </row>
    <row r="292" spans="1:11" ht="15.75" customHeight="1" x14ac:dyDescent="0.25">
      <c r="A292" s="89"/>
      <c r="B292" s="194">
        <v>1896</v>
      </c>
      <c r="C292" s="40" t="s">
        <v>257</v>
      </c>
      <c r="D292" s="169"/>
      <c r="E292" s="12" t="s">
        <v>248</v>
      </c>
      <c r="F292" s="36"/>
      <c r="G292" s="30"/>
      <c r="H292" s="30"/>
      <c r="I292" s="28"/>
      <c r="J292" s="98">
        <v>250</v>
      </c>
      <c r="K292" s="13">
        <f t="shared" si="15"/>
        <v>0</v>
      </c>
    </row>
    <row r="293" spans="1:11" ht="15.75" customHeight="1" x14ac:dyDescent="0.25">
      <c r="A293" s="89"/>
      <c r="B293" s="194">
        <v>4360</v>
      </c>
      <c r="C293" s="40" t="s">
        <v>41</v>
      </c>
      <c r="D293" s="169"/>
      <c r="E293" s="12" t="s">
        <v>248</v>
      </c>
      <c r="F293" s="36"/>
      <c r="G293" s="30"/>
      <c r="H293" s="30"/>
      <c r="I293" s="28"/>
      <c r="J293" s="98">
        <v>250</v>
      </c>
      <c r="K293" s="13">
        <f>F293*J293</f>
        <v>0</v>
      </c>
    </row>
    <row r="294" spans="1:11" ht="15.75" customHeight="1" x14ac:dyDescent="0.25">
      <c r="A294" s="89"/>
      <c r="B294" s="194">
        <v>1955</v>
      </c>
      <c r="C294" s="40" t="s">
        <v>258</v>
      </c>
      <c r="D294" s="169"/>
      <c r="E294" s="12" t="s">
        <v>248</v>
      </c>
      <c r="F294" s="36"/>
      <c r="G294" s="30"/>
      <c r="H294" s="30"/>
      <c r="I294" s="28"/>
      <c r="J294" s="98">
        <v>250</v>
      </c>
      <c r="K294" s="13">
        <f t="shared" si="15"/>
        <v>0</v>
      </c>
    </row>
    <row r="295" spans="1:11" ht="15.75" customHeight="1" x14ac:dyDescent="0.25">
      <c r="A295" s="89"/>
      <c r="B295" s="194">
        <v>1938</v>
      </c>
      <c r="C295" s="40" t="s">
        <v>259</v>
      </c>
      <c r="D295" s="169"/>
      <c r="E295" s="12" t="s">
        <v>248</v>
      </c>
      <c r="F295" s="36"/>
      <c r="G295" s="30"/>
      <c r="H295" s="30"/>
      <c r="I295" s="28"/>
      <c r="J295" s="98">
        <v>250</v>
      </c>
      <c r="K295" s="13">
        <f t="shared" si="15"/>
        <v>0</v>
      </c>
    </row>
    <row r="296" spans="1:11" ht="15.75" customHeight="1" x14ac:dyDescent="0.25">
      <c r="A296" s="89"/>
      <c r="B296" s="194">
        <v>4808</v>
      </c>
      <c r="C296" s="40" t="s">
        <v>44</v>
      </c>
      <c r="D296" s="169"/>
      <c r="E296" s="12" t="s">
        <v>248</v>
      </c>
      <c r="F296" s="36"/>
      <c r="G296" s="30"/>
      <c r="H296" s="30"/>
      <c r="I296" s="28"/>
      <c r="J296" s="98">
        <v>250</v>
      </c>
      <c r="K296" s="13">
        <f t="shared" si="15"/>
        <v>0</v>
      </c>
    </row>
    <row r="297" spans="1:11" ht="15.75" customHeight="1" x14ac:dyDescent="0.25">
      <c r="A297" s="89"/>
      <c r="B297" s="194">
        <v>4385</v>
      </c>
      <c r="C297" s="40" t="s">
        <v>42</v>
      </c>
      <c r="D297" s="169"/>
      <c r="E297" s="12" t="s">
        <v>248</v>
      </c>
      <c r="F297" s="36"/>
      <c r="G297" s="30"/>
      <c r="H297" s="30"/>
      <c r="I297" s="28"/>
      <c r="J297" s="98">
        <v>250</v>
      </c>
      <c r="K297" s="13">
        <f t="shared" si="15"/>
        <v>0</v>
      </c>
    </row>
    <row r="298" spans="1:11" ht="15.75" customHeight="1" x14ac:dyDescent="0.25">
      <c r="A298" s="89"/>
      <c r="B298" s="194">
        <v>1940</v>
      </c>
      <c r="C298" s="40" t="s">
        <v>260</v>
      </c>
      <c r="D298" s="169"/>
      <c r="E298" s="12" t="s">
        <v>248</v>
      </c>
      <c r="F298" s="36"/>
      <c r="G298" s="30"/>
      <c r="H298" s="30"/>
      <c r="I298" s="28"/>
      <c r="J298" s="98">
        <v>250</v>
      </c>
      <c r="K298" s="13">
        <f t="shared" si="15"/>
        <v>0</v>
      </c>
    </row>
    <row r="299" spans="1:11" ht="15.75" customHeight="1" x14ac:dyDescent="0.25">
      <c r="A299" s="89"/>
      <c r="B299" s="194">
        <v>4384</v>
      </c>
      <c r="C299" s="40" t="s">
        <v>43</v>
      </c>
      <c r="D299" s="169"/>
      <c r="E299" s="12" t="s">
        <v>248</v>
      </c>
      <c r="F299" s="36"/>
      <c r="G299" s="30"/>
      <c r="H299" s="30"/>
      <c r="I299" s="28"/>
      <c r="J299" s="98">
        <v>250</v>
      </c>
      <c r="K299" s="13">
        <f t="shared" si="15"/>
        <v>0</v>
      </c>
    </row>
    <row r="300" spans="1:11" ht="21.75" customHeight="1" x14ac:dyDescent="0.25">
      <c r="A300" s="150"/>
      <c r="B300" s="198"/>
      <c r="C300" s="82" t="s">
        <v>261</v>
      </c>
      <c r="D300" s="167"/>
      <c r="E300" s="83"/>
      <c r="F300" s="156">
        <f>F301+F302+F303+F304+F305+F306</f>
        <v>0</v>
      </c>
      <c r="G300" s="93"/>
      <c r="H300" s="93"/>
      <c r="I300" s="93"/>
      <c r="J300" s="97"/>
      <c r="K300" s="151">
        <f>K301+K302+K303+K304+K305+K306</f>
        <v>0</v>
      </c>
    </row>
    <row r="301" spans="1:11" ht="23.25" customHeight="1" x14ac:dyDescent="0.25">
      <c r="A301" s="89"/>
      <c r="B301" s="194">
        <v>1477</v>
      </c>
      <c r="C301" s="40" t="s">
        <v>31</v>
      </c>
      <c r="D301" s="169"/>
      <c r="E301" s="12" t="s">
        <v>262</v>
      </c>
      <c r="F301" s="36"/>
      <c r="G301" s="30"/>
      <c r="H301" s="30"/>
      <c r="I301" s="28"/>
      <c r="J301" s="98">
        <v>332</v>
      </c>
      <c r="K301" s="13">
        <f t="shared" ref="K301:K306" si="16">J301*F301</f>
        <v>0</v>
      </c>
    </row>
    <row r="302" spans="1:11" ht="23.25" customHeight="1" x14ac:dyDescent="0.25">
      <c r="A302" s="89"/>
      <c r="B302" s="194">
        <v>1871</v>
      </c>
      <c r="C302" s="40" t="s">
        <v>32</v>
      </c>
      <c r="D302" s="169"/>
      <c r="E302" s="12" t="s">
        <v>262</v>
      </c>
      <c r="F302" s="36"/>
      <c r="G302" s="30"/>
      <c r="H302" s="30"/>
      <c r="I302" s="28"/>
      <c r="J302" s="98">
        <v>332</v>
      </c>
      <c r="K302" s="13">
        <f t="shared" si="16"/>
        <v>0</v>
      </c>
    </row>
    <row r="303" spans="1:11" ht="23.25" customHeight="1" x14ac:dyDescent="0.25">
      <c r="A303" s="89"/>
      <c r="B303" s="194">
        <v>1894</v>
      </c>
      <c r="C303" s="40" t="s">
        <v>33</v>
      </c>
      <c r="D303" s="169"/>
      <c r="E303" s="12" t="s">
        <v>262</v>
      </c>
      <c r="F303" s="36"/>
      <c r="G303" s="30"/>
      <c r="H303" s="30"/>
      <c r="I303" s="28"/>
      <c r="J303" s="98">
        <v>332</v>
      </c>
      <c r="K303" s="13">
        <f t="shared" si="16"/>
        <v>0</v>
      </c>
    </row>
    <row r="304" spans="1:11" ht="23.25" customHeight="1" x14ac:dyDescent="0.25">
      <c r="A304" s="89"/>
      <c r="B304" s="194">
        <v>4738</v>
      </c>
      <c r="C304" s="40" t="s">
        <v>34</v>
      </c>
      <c r="D304" s="169"/>
      <c r="E304" s="12" t="s">
        <v>125</v>
      </c>
      <c r="F304" s="36"/>
      <c r="G304" s="30"/>
      <c r="H304" s="30"/>
      <c r="I304" s="28"/>
      <c r="J304" s="98">
        <v>332</v>
      </c>
      <c r="K304" s="13">
        <f t="shared" si="16"/>
        <v>0</v>
      </c>
    </row>
    <row r="305" spans="1:11" ht="23.25" customHeight="1" x14ac:dyDescent="0.25">
      <c r="A305" s="89"/>
      <c r="B305" s="194">
        <v>4736</v>
      </c>
      <c r="C305" s="40" t="s">
        <v>35</v>
      </c>
      <c r="D305" s="169"/>
      <c r="E305" s="12" t="s">
        <v>125</v>
      </c>
      <c r="F305" s="36"/>
      <c r="G305" s="30"/>
      <c r="H305" s="30"/>
      <c r="I305" s="28"/>
      <c r="J305" s="98">
        <v>332</v>
      </c>
      <c r="K305" s="13">
        <f t="shared" si="16"/>
        <v>0</v>
      </c>
    </row>
    <row r="306" spans="1:11" ht="21" customHeight="1" x14ac:dyDescent="0.25">
      <c r="A306" s="89"/>
      <c r="B306" s="194">
        <v>4737</v>
      </c>
      <c r="C306" s="40" t="s">
        <v>36</v>
      </c>
      <c r="D306" s="169"/>
      <c r="E306" s="12" t="s">
        <v>125</v>
      </c>
      <c r="F306" s="36"/>
      <c r="G306" s="30"/>
      <c r="H306" s="30"/>
      <c r="I306" s="28"/>
      <c r="J306" s="98">
        <v>332</v>
      </c>
      <c r="K306" s="13">
        <f t="shared" si="16"/>
        <v>0</v>
      </c>
    </row>
    <row r="307" spans="1:11" s="2" customFormat="1" ht="21.75" customHeight="1" x14ac:dyDescent="0.25">
      <c r="A307" s="150"/>
      <c r="B307" s="192"/>
      <c r="C307" s="46" t="s">
        <v>84</v>
      </c>
      <c r="D307" s="166"/>
      <c r="E307" s="45"/>
      <c r="F307" s="154">
        <f>F308+F309+F310+F311+F312+F313</f>
        <v>0</v>
      </c>
      <c r="G307" s="59"/>
      <c r="H307" s="59"/>
      <c r="I307" s="91"/>
      <c r="J307" s="92"/>
      <c r="K307" s="151">
        <f>K308+K309+K310+K311+K312+K313</f>
        <v>0</v>
      </c>
    </row>
    <row r="308" spans="1:11" s="142" customFormat="1" ht="17.25" customHeight="1" x14ac:dyDescent="0.25">
      <c r="A308" s="241" t="s">
        <v>518</v>
      </c>
      <c r="B308" s="196">
        <v>4213</v>
      </c>
      <c r="C308" s="90" t="s">
        <v>62</v>
      </c>
      <c r="D308" s="165"/>
      <c r="E308" s="54"/>
      <c r="F308" s="78"/>
      <c r="G308" s="88"/>
      <c r="H308" s="88"/>
      <c r="I308" s="32"/>
      <c r="J308" s="43">
        <v>332</v>
      </c>
      <c r="K308" s="33">
        <f t="shared" ref="K308:K313" si="17">J308*F308</f>
        <v>0</v>
      </c>
    </row>
    <row r="309" spans="1:11" s="2" customFormat="1" ht="18" customHeight="1" x14ac:dyDescent="0.25">
      <c r="A309" s="241" t="s">
        <v>519</v>
      </c>
      <c r="B309" s="197">
        <v>2743</v>
      </c>
      <c r="C309" s="90" t="s">
        <v>126</v>
      </c>
      <c r="D309" s="165"/>
      <c r="E309" s="26" t="s">
        <v>375</v>
      </c>
      <c r="F309" s="35"/>
      <c r="G309" s="16"/>
      <c r="H309" s="16"/>
      <c r="I309" s="29"/>
      <c r="J309" s="43">
        <v>332</v>
      </c>
      <c r="K309" s="13">
        <f t="shared" si="17"/>
        <v>0</v>
      </c>
    </row>
    <row r="310" spans="1:11" s="2" customFormat="1" ht="18" customHeight="1" x14ac:dyDescent="0.25">
      <c r="A310" s="241" t="s">
        <v>520</v>
      </c>
      <c r="B310" s="197">
        <v>2744</v>
      </c>
      <c r="C310" s="90" t="s">
        <v>127</v>
      </c>
      <c r="D310" s="165"/>
      <c r="E310" s="26" t="s">
        <v>375</v>
      </c>
      <c r="F310" s="35"/>
      <c r="G310" s="16"/>
      <c r="H310" s="16"/>
      <c r="I310" s="29"/>
      <c r="J310" s="43">
        <v>332</v>
      </c>
      <c r="K310" s="13">
        <f t="shared" si="17"/>
        <v>0</v>
      </c>
    </row>
    <row r="311" spans="1:11" s="2" customFormat="1" ht="18" customHeight="1" x14ac:dyDescent="0.25">
      <c r="A311" s="241" t="s">
        <v>521</v>
      </c>
      <c r="B311" s="197">
        <v>2747</v>
      </c>
      <c r="C311" s="90" t="s">
        <v>128</v>
      </c>
      <c r="D311" s="165"/>
      <c r="E311" s="26" t="s">
        <v>375</v>
      </c>
      <c r="F311" s="35"/>
      <c r="G311" s="16"/>
      <c r="H311" s="16"/>
      <c r="I311" s="29"/>
      <c r="J311" s="43">
        <v>332</v>
      </c>
      <c r="K311" s="13">
        <f t="shared" si="17"/>
        <v>0</v>
      </c>
    </row>
    <row r="312" spans="1:11" s="2" customFormat="1" ht="18" customHeight="1" x14ac:dyDescent="0.25">
      <c r="A312" s="241" t="s">
        <v>522</v>
      </c>
      <c r="B312" s="197">
        <v>2628</v>
      </c>
      <c r="C312" s="90" t="s">
        <v>219</v>
      </c>
      <c r="D312" s="165"/>
      <c r="E312" s="26" t="s">
        <v>350</v>
      </c>
      <c r="F312" s="35"/>
      <c r="G312" s="16"/>
      <c r="H312" s="16"/>
      <c r="I312" s="29"/>
      <c r="J312" s="28">
        <v>357</v>
      </c>
      <c r="K312" s="13">
        <f t="shared" si="17"/>
        <v>0</v>
      </c>
    </row>
    <row r="313" spans="1:11" s="2" customFormat="1" ht="17.25" customHeight="1" x14ac:dyDescent="0.25">
      <c r="A313" s="241" t="s">
        <v>523</v>
      </c>
      <c r="B313" s="197">
        <v>3031</v>
      </c>
      <c r="C313" s="90" t="s">
        <v>220</v>
      </c>
      <c r="D313" s="165"/>
      <c r="E313" s="26" t="s">
        <v>350</v>
      </c>
      <c r="F313" s="35"/>
      <c r="G313" s="16"/>
      <c r="H313" s="16"/>
      <c r="I313" s="29"/>
      <c r="J313" s="28">
        <v>357</v>
      </c>
      <c r="K313" s="13">
        <f t="shared" si="17"/>
        <v>0</v>
      </c>
    </row>
    <row r="314" spans="1:11" s="2" customFormat="1" ht="21.75" customHeight="1" x14ac:dyDescent="0.25">
      <c r="A314" s="150"/>
      <c r="B314" s="192"/>
      <c r="C314" s="46" t="s">
        <v>85</v>
      </c>
      <c r="D314" s="166"/>
      <c r="E314" s="45"/>
      <c r="F314" s="154">
        <f>F315+F316+F317+F318+F319+F320+F321+F322+F323+F324</f>
        <v>0</v>
      </c>
      <c r="G314" s="59"/>
      <c r="H314" s="59"/>
      <c r="I314" s="91"/>
      <c r="J314" s="92"/>
      <c r="K314" s="151">
        <f>K315+K316+K317+K318+K319+K320+K321+K322+K323+K324</f>
        <v>0</v>
      </c>
    </row>
    <row r="315" spans="1:11" s="2" customFormat="1" ht="18.75" customHeight="1" x14ac:dyDescent="0.25">
      <c r="A315" s="80"/>
      <c r="B315" s="197">
        <v>2731</v>
      </c>
      <c r="C315" s="90" t="s">
        <v>72</v>
      </c>
      <c r="D315" s="165"/>
      <c r="E315" s="26" t="s">
        <v>129</v>
      </c>
      <c r="F315" s="35"/>
      <c r="G315" s="16"/>
      <c r="H315" s="16"/>
      <c r="I315" s="29"/>
      <c r="J315" s="28">
        <v>382</v>
      </c>
      <c r="K315" s="13">
        <f t="shared" ref="K315:K324" si="18">J315*F315</f>
        <v>0</v>
      </c>
    </row>
    <row r="316" spans="1:11" s="2" customFormat="1" ht="18.75" customHeight="1" x14ac:dyDescent="0.25">
      <c r="A316" s="80"/>
      <c r="B316" s="197">
        <v>2738</v>
      </c>
      <c r="C316" s="90" t="s">
        <v>73</v>
      </c>
      <c r="D316" s="165"/>
      <c r="E316" s="26" t="s">
        <v>129</v>
      </c>
      <c r="F316" s="35"/>
      <c r="G316" s="16"/>
      <c r="H316" s="16"/>
      <c r="I316" s="29"/>
      <c r="J316" s="28">
        <v>382</v>
      </c>
      <c r="K316" s="13">
        <f t="shared" si="18"/>
        <v>0</v>
      </c>
    </row>
    <row r="317" spans="1:11" s="2" customFormat="1" ht="18.75" customHeight="1" x14ac:dyDescent="0.25">
      <c r="A317" s="80"/>
      <c r="B317" s="197">
        <v>2739</v>
      </c>
      <c r="C317" s="90" t="s">
        <v>74</v>
      </c>
      <c r="D317" s="165"/>
      <c r="E317" s="26" t="s">
        <v>129</v>
      </c>
      <c r="F317" s="35"/>
      <c r="G317" s="16"/>
      <c r="H317" s="16"/>
      <c r="I317" s="29"/>
      <c r="J317" s="28">
        <v>382</v>
      </c>
      <c r="K317" s="13">
        <f t="shared" si="18"/>
        <v>0</v>
      </c>
    </row>
    <row r="318" spans="1:11" s="2" customFormat="1" ht="17.25" customHeight="1" x14ac:dyDescent="0.25">
      <c r="A318" s="80"/>
      <c r="B318" s="197">
        <v>4215</v>
      </c>
      <c r="C318" s="90" t="s">
        <v>75</v>
      </c>
      <c r="D318" s="165"/>
      <c r="E318" s="26" t="s">
        <v>129</v>
      </c>
      <c r="F318" s="35"/>
      <c r="G318" s="16"/>
      <c r="H318" s="16"/>
      <c r="I318" s="29"/>
      <c r="J318" s="28">
        <v>369</v>
      </c>
      <c r="K318" s="13">
        <f t="shared" si="18"/>
        <v>0</v>
      </c>
    </row>
    <row r="319" spans="1:11" s="2" customFormat="1" ht="17.25" customHeight="1" x14ac:dyDescent="0.25">
      <c r="A319" s="80"/>
      <c r="B319" s="197">
        <v>2740</v>
      </c>
      <c r="C319" s="90" t="s">
        <v>76</v>
      </c>
      <c r="D319" s="165"/>
      <c r="E319" s="26" t="s">
        <v>129</v>
      </c>
      <c r="F319" s="35"/>
      <c r="G319" s="16"/>
      <c r="H319" s="16"/>
      <c r="I319" s="29"/>
      <c r="J319" s="28">
        <v>369</v>
      </c>
      <c r="K319" s="13">
        <f t="shared" si="18"/>
        <v>0</v>
      </c>
    </row>
    <row r="320" spans="1:11" s="2" customFormat="1" ht="17.25" customHeight="1" x14ac:dyDescent="0.25">
      <c r="A320" s="80"/>
      <c r="B320" s="197">
        <v>4212</v>
      </c>
      <c r="C320" s="90" t="s">
        <v>77</v>
      </c>
      <c r="D320" s="165"/>
      <c r="E320" s="26"/>
      <c r="F320" s="35"/>
      <c r="G320" s="16"/>
      <c r="H320" s="16"/>
      <c r="I320" s="29"/>
      <c r="J320" s="28">
        <v>369</v>
      </c>
      <c r="K320" s="13">
        <f t="shared" si="18"/>
        <v>0</v>
      </c>
    </row>
    <row r="321" spans="1:11" s="2" customFormat="1" ht="16.5" customHeight="1" x14ac:dyDescent="0.25">
      <c r="A321" s="80"/>
      <c r="B321" s="197">
        <v>4211</v>
      </c>
      <c r="C321" s="90" t="s">
        <v>78</v>
      </c>
      <c r="D321" s="165"/>
      <c r="E321" s="26"/>
      <c r="F321" s="35"/>
      <c r="G321" s="16"/>
      <c r="H321" s="16"/>
      <c r="I321" s="29"/>
      <c r="J321" s="28">
        <v>369</v>
      </c>
      <c r="K321" s="13">
        <f t="shared" si="18"/>
        <v>0</v>
      </c>
    </row>
    <row r="322" spans="1:11" s="2" customFormat="1" ht="16.5" customHeight="1" x14ac:dyDescent="0.25">
      <c r="A322" s="80"/>
      <c r="B322" s="197">
        <v>2732</v>
      </c>
      <c r="C322" s="90" t="s">
        <v>79</v>
      </c>
      <c r="D322" s="165"/>
      <c r="E322" s="26"/>
      <c r="F322" s="35"/>
      <c r="G322" s="16"/>
      <c r="H322" s="16"/>
      <c r="I322" s="29"/>
      <c r="J322" s="28">
        <v>369</v>
      </c>
      <c r="K322" s="13">
        <f t="shared" si="18"/>
        <v>0</v>
      </c>
    </row>
    <row r="323" spans="1:11" s="2" customFormat="1" ht="16.5" customHeight="1" x14ac:dyDescent="0.25">
      <c r="A323" s="80"/>
      <c r="B323" s="197">
        <v>2734</v>
      </c>
      <c r="C323" s="90" t="s">
        <v>80</v>
      </c>
      <c r="D323" s="165"/>
      <c r="E323" s="26"/>
      <c r="F323" s="35"/>
      <c r="G323" s="16"/>
      <c r="H323" s="16"/>
      <c r="I323" s="29"/>
      <c r="J323" s="28">
        <v>369</v>
      </c>
      <c r="K323" s="13">
        <f t="shared" si="18"/>
        <v>0</v>
      </c>
    </row>
    <row r="324" spans="1:11" s="2" customFormat="1" ht="15.75" customHeight="1" x14ac:dyDescent="0.25">
      <c r="A324" s="80"/>
      <c r="B324" s="197">
        <v>4210</v>
      </c>
      <c r="C324" s="90" t="s">
        <v>81</v>
      </c>
      <c r="D324" s="165"/>
      <c r="E324" s="26" t="s">
        <v>129</v>
      </c>
      <c r="F324" s="35"/>
      <c r="G324" s="16"/>
      <c r="H324" s="16"/>
      <c r="I324" s="29"/>
      <c r="J324" s="28">
        <v>369</v>
      </c>
      <c r="K324" s="13">
        <f t="shared" si="18"/>
        <v>0</v>
      </c>
    </row>
    <row r="325" spans="1:11" ht="18" customHeight="1" x14ac:dyDescent="0.25">
      <c r="A325" s="150"/>
      <c r="B325" s="198"/>
      <c r="C325" s="46" t="s">
        <v>130</v>
      </c>
      <c r="D325" s="166"/>
      <c r="E325" s="45"/>
      <c r="F325" s="154">
        <f>F326+F327</f>
        <v>0</v>
      </c>
      <c r="G325" s="94"/>
      <c r="H325" s="94"/>
      <c r="I325" s="94"/>
      <c r="J325" s="92"/>
      <c r="K325" s="151">
        <f>SUM(K326:K327)</f>
        <v>0</v>
      </c>
    </row>
    <row r="326" spans="1:11" ht="17.399999999999999" hidden="1" customHeight="1" x14ac:dyDescent="0.25">
      <c r="A326" s="18"/>
      <c r="B326" s="194"/>
      <c r="C326" s="38"/>
      <c r="D326" s="165"/>
      <c r="E326" s="15" t="s">
        <v>346</v>
      </c>
      <c r="F326" s="36"/>
      <c r="G326" s="25"/>
      <c r="H326" s="25"/>
      <c r="I326" s="25"/>
      <c r="J326" s="28"/>
      <c r="K326" s="13"/>
    </row>
    <row r="327" spans="1:11" ht="20.25" customHeight="1" x14ac:dyDescent="0.25">
      <c r="A327" s="18"/>
      <c r="B327" s="194">
        <v>1332</v>
      </c>
      <c r="C327" s="38" t="s">
        <v>131</v>
      </c>
      <c r="D327" s="165"/>
      <c r="E327" s="15" t="s">
        <v>346</v>
      </c>
      <c r="F327" s="36"/>
      <c r="G327" s="25"/>
      <c r="H327" s="25"/>
      <c r="I327" s="25"/>
      <c r="J327" s="28">
        <v>394</v>
      </c>
      <c r="K327" s="13">
        <f>J327*F327</f>
        <v>0</v>
      </c>
    </row>
    <row r="328" spans="1:11" ht="20.25" customHeight="1" x14ac:dyDescent="0.25">
      <c r="A328" s="150"/>
      <c r="B328" s="198"/>
      <c r="C328" s="82" t="s">
        <v>132</v>
      </c>
      <c r="D328" s="167"/>
      <c r="E328" s="83"/>
      <c r="F328" s="154">
        <f>SUM(F329:F332)</f>
        <v>0</v>
      </c>
      <c r="G328" s="94"/>
      <c r="H328" s="94"/>
      <c r="I328" s="94"/>
      <c r="J328" s="92"/>
      <c r="K328" s="151">
        <f>SUM(K329:K332)</f>
        <v>0</v>
      </c>
    </row>
    <row r="329" spans="1:11" ht="20.25" customHeight="1" x14ac:dyDescent="0.25">
      <c r="A329" s="18"/>
      <c r="B329" s="194">
        <v>1631</v>
      </c>
      <c r="C329" s="38" t="s">
        <v>69</v>
      </c>
      <c r="D329" s="165"/>
      <c r="E329" s="15" t="s">
        <v>133</v>
      </c>
      <c r="F329" s="35"/>
      <c r="G329" s="16"/>
      <c r="H329" s="25"/>
      <c r="I329" s="25"/>
      <c r="J329" s="13">
        <v>319</v>
      </c>
      <c r="K329" s="13">
        <f>J329*F329</f>
        <v>0</v>
      </c>
    </row>
    <row r="330" spans="1:11" ht="21" customHeight="1" x14ac:dyDescent="0.25">
      <c r="A330" s="18"/>
      <c r="B330" s="194">
        <v>1634</v>
      </c>
      <c r="C330" s="38" t="s">
        <v>68</v>
      </c>
      <c r="D330" s="165"/>
      <c r="E330" s="15" t="s">
        <v>133</v>
      </c>
      <c r="F330" s="35"/>
      <c r="G330" s="16"/>
      <c r="H330" s="25"/>
      <c r="I330" s="25"/>
      <c r="J330" s="13">
        <v>319</v>
      </c>
      <c r="K330" s="13">
        <f>J330*F330</f>
        <v>0</v>
      </c>
    </row>
    <row r="331" spans="1:11" ht="21" customHeight="1" x14ac:dyDescent="0.25">
      <c r="A331" s="18"/>
      <c r="B331" s="194">
        <v>1636</v>
      </c>
      <c r="C331" s="38" t="s">
        <v>67</v>
      </c>
      <c r="D331" s="165"/>
      <c r="E331" s="15" t="s">
        <v>133</v>
      </c>
      <c r="F331" s="35"/>
      <c r="G331" s="16"/>
      <c r="H331" s="25"/>
      <c r="I331" s="25"/>
      <c r="J331" s="13">
        <v>394</v>
      </c>
      <c r="K331" s="13">
        <f>J331*F331</f>
        <v>0</v>
      </c>
    </row>
    <row r="332" spans="1:11" ht="21" customHeight="1" x14ac:dyDescent="0.25">
      <c r="A332" s="18"/>
      <c r="B332" s="194">
        <v>1640</v>
      </c>
      <c r="C332" s="38" t="s">
        <v>66</v>
      </c>
      <c r="D332" s="165"/>
      <c r="E332" s="15" t="s">
        <v>133</v>
      </c>
      <c r="F332" s="35"/>
      <c r="G332" s="16"/>
      <c r="H332" s="25"/>
      <c r="I332" s="25"/>
      <c r="J332" s="13">
        <v>225</v>
      </c>
      <c r="K332" s="13">
        <f>J332*F332</f>
        <v>0</v>
      </c>
    </row>
    <row r="333" spans="1:11" ht="19.5" customHeight="1" x14ac:dyDescent="0.25">
      <c r="A333" s="150"/>
      <c r="B333" s="198"/>
      <c r="C333" s="82" t="s">
        <v>134</v>
      </c>
      <c r="D333" s="167"/>
      <c r="E333" s="83"/>
      <c r="F333" s="154">
        <f>F334</f>
        <v>0</v>
      </c>
      <c r="G333" s="59"/>
      <c r="H333" s="59"/>
      <c r="I333" s="91"/>
      <c r="J333" s="92"/>
      <c r="K333" s="151">
        <f>SUM(K334:K334)</f>
        <v>0</v>
      </c>
    </row>
    <row r="334" spans="1:11" ht="20.25" customHeight="1" x14ac:dyDescent="0.25">
      <c r="A334" s="18"/>
      <c r="B334" s="194">
        <v>1801</v>
      </c>
      <c r="C334" s="40" t="s">
        <v>135</v>
      </c>
      <c r="D334" s="169"/>
      <c r="E334" s="12" t="s">
        <v>362</v>
      </c>
      <c r="F334" s="36"/>
      <c r="G334" s="30"/>
      <c r="H334" s="25"/>
      <c r="I334" s="25"/>
      <c r="J334" s="28">
        <v>444</v>
      </c>
      <c r="K334" s="13">
        <f>J334*F334</f>
        <v>0</v>
      </c>
    </row>
    <row r="335" spans="1:11" ht="23.25" customHeight="1" x14ac:dyDescent="0.25">
      <c r="A335" s="150"/>
      <c r="B335" s="198"/>
      <c r="C335" s="82" t="s">
        <v>136</v>
      </c>
      <c r="D335" s="167"/>
      <c r="E335" s="83"/>
      <c r="F335" s="154">
        <f>F336+F337+F338+F339+F340+F341</f>
        <v>0</v>
      </c>
      <c r="G335" s="94"/>
      <c r="H335" s="94"/>
      <c r="I335" s="94"/>
      <c r="J335" s="92"/>
      <c r="K335" s="151">
        <f>K336+K337+K338+K339+K340+K341</f>
        <v>0</v>
      </c>
    </row>
    <row r="336" spans="1:11" ht="19.5" customHeight="1" x14ac:dyDescent="0.25">
      <c r="A336" s="18"/>
      <c r="B336" s="194">
        <v>1336</v>
      </c>
      <c r="C336" s="40" t="s">
        <v>92</v>
      </c>
      <c r="D336" s="169"/>
      <c r="E336" s="12" t="s">
        <v>338</v>
      </c>
      <c r="F336" s="36"/>
      <c r="G336" s="30"/>
      <c r="H336" s="25"/>
      <c r="I336" s="25"/>
      <c r="J336" s="28">
        <v>125</v>
      </c>
      <c r="K336" s="13">
        <f t="shared" ref="K336:K341" si="19">J336*F336</f>
        <v>0</v>
      </c>
    </row>
    <row r="337" spans="1:11" ht="19.5" customHeight="1" x14ac:dyDescent="0.25">
      <c r="A337" s="18"/>
      <c r="B337" s="194">
        <v>2680</v>
      </c>
      <c r="C337" s="40" t="s">
        <v>172</v>
      </c>
      <c r="D337" s="169"/>
      <c r="E337" s="12" t="s">
        <v>399</v>
      </c>
      <c r="F337" s="36"/>
      <c r="G337" s="30"/>
      <c r="H337" s="25"/>
      <c r="I337" s="25"/>
      <c r="J337" s="28">
        <v>463</v>
      </c>
      <c r="K337" s="13">
        <f t="shared" si="19"/>
        <v>0</v>
      </c>
    </row>
    <row r="338" spans="1:11" ht="19.5" customHeight="1" x14ac:dyDescent="0.25">
      <c r="A338" s="18"/>
      <c r="B338" s="194">
        <v>1337</v>
      </c>
      <c r="C338" s="40" t="s">
        <v>137</v>
      </c>
      <c r="D338" s="169"/>
      <c r="E338" s="12" t="s">
        <v>350</v>
      </c>
      <c r="F338" s="36"/>
      <c r="G338" s="30"/>
      <c r="H338" s="25"/>
      <c r="I338" s="25"/>
      <c r="J338" s="28">
        <v>1357</v>
      </c>
      <c r="K338" s="13">
        <f t="shared" si="19"/>
        <v>0</v>
      </c>
    </row>
    <row r="339" spans="1:11" ht="19.5" customHeight="1" x14ac:dyDescent="0.25">
      <c r="A339" s="18"/>
      <c r="B339" s="194">
        <v>1338</v>
      </c>
      <c r="C339" s="40" t="s">
        <v>174</v>
      </c>
      <c r="D339" s="169"/>
      <c r="E339" s="12" t="s">
        <v>338</v>
      </c>
      <c r="F339" s="36"/>
      <c r="G339" s="30"/>
      <c r="H339" s="25"/>
      <c r="I339" s="25"/>
      <c r="J339" s="28">
        <v>107</v>
      </c>
      <c r="K339" s="13">
        <f t="shared" si="19"/>
        <v>0</v>
      </c>
    </row>
    <row r="340" spans="1:11" ht="19.5" customHeight="1" x14ac:dyDescent="0.25">
      <c r="A340" s="18"/>
      <c r="B340" s="194">
        <v>2675</v>
      </c>
      <c r="C340" s="40" t="s">
        <v>173</v>
      </c>
      <c r="D340" s="169"/>
      <c r="E340" s="12" t="s">
        <v>348</v>
      </c>
      <c r="F340" s="36"/>
      <c r="G340" s="30"/>
      <c r="H340" s="25"/>
      <c r="I340" s="25"/>
      <c r="J340" s="28">
        <v>632</v>
      </c>
      <c r="K340" s="13">
        <f t="shared" si="19"/>
        <v>0</v>
      </c>
    </row>
    <row r="341" spans="1:11" ht="19.5" customHeight="1" x14ac:dyDescent="0.25">
      <c r="A341" s="18"/>
      <c r="B341" s="194">
        <v>1339</v>
      </c>
      <c r="C341" s="40" t="s">
        <v>138</v>
      </c>
      <c r="D341" s="169"/>
      <c r="E341" s="12" t="s">
        <v>139</v>
      </c>
      <c r="F341" s="36"/>
      <c r="G341" s="30"/>
      <c r="H341" s="25"/>
      <c r="I341" s="25"/>
      <c r="J341" s="28">
        <v>2363</v>
      </c>
      <c r="K341" s="13">
        <f t="shared" si="19"/>
        <v>0</v>
      </c>
    </row>
    <row r="342" spans="1:11" s="10" customFormat="1" ht="23.25" customHeight="1" x14ac:dyDescent="0.25">
      <c r="A342" s="150"/>
      <c r="B342" s="203"/>
      <c r="C342" s="37" t="s">
        <v>211</v>
      </c>
      <c r="D342" s="176"/>
      <c r="E342" s="20"/>
      <c r="F342" s="153">
        <f>F343+F344</f>
        <v>0</v>
      </c>
      <c r="G342" s="61"/>
      <c r="H342" s="61"/>
      <c r="I342" s="61"/>
      <c r="J342" s="62"/>
      <c r="K342" s="208">
        <f>K343+K344</f>
        <v>0</v>
      </c>
    </row>
    <row r="343" spans="1:11" s="10" customFormat="1" ht="18" customHeight="1" x14ac:dyDescent="0.25">
      <c r="A343" s="241" t="s">
        <v>455</v>
      </c>
      <c r="B343" s="190">
        <v>3657</v>
      </c>
      <c r="C343" s="38" t="s">
        <v>193</v>
      </c>
      <c r="D343" s="165"/>
      <c r="E343" s="15" t="s">
        <v>95</v>
      </c>
      <c r="F343" s="35"/>
      <c r="G343" s="16"/>
      <c r="H343" s="16"/>
      <c r="I343" s="16"/>
      <c r="J343" s="28">
        <v>282</v>
      </c>
      <c r="K343" s="13">
        <f>J343*F343</f>
        <v>0</v>
      </c>
    </row>
    <row r="344" spans="1:11" s="10" customFormat="1" ht="18" customHeight="1" x14ac:dyDescent="0.25">
      <c r="A344" s="21"/>
      <c r="B344" s="190">
        <v>3659</v>
      </c>
      <c r="C344" s="38" t="s">
        <v>194</v>
      </c>
      <c r="D344" s="165"/>
      <c r="E344" s="15" t="s">
        <v>96</v>
      </c>
      <c r="F344" s="35"/>
      <c r="G344" s="16"/>
      <c r="H344" s="16"/>
      <c r="I344" s="16"/>
      <c r="J344" s="28">
        <v>438</v>
      </c>
      <c r="K344" s="13">
        <f>J344*F344</f>
        <v>0</v>
      </c>
    </row>
    <row r="345" spans="1:11" ht="21" customHeight="1" x14ac:dyDescent="0.25">
      <c r="A345" s="150" t="s">
        <v>123</v>
      </c>
      <c r="B345" s="198"/>
      <c r="C345" s="46" t="s">
        <v>223</v>
      </c>
      <c r="D345" s="166"/>
      <c r="E345" s="45"/>
      <c r="F345" s="154">
        <f>F346+F347+F348+F349+F350+F351+F352+F353+F354+F355+F356+F357+F358+F359+F360+F361+F362</f>
        <v>0</v>
      </c>
      <c r="G345" s="94"/>
      <c r="H345" s="94" t="s">
        <v>140</v>
      </c>
      <c r="I345" s="94"/>
      <c r="J345" s="150" t="s">
        <v>123</v>
      </c>
      <c r="K345" s="151">
        <f>K346+K347+K348+K349+K350+K351+K352+K353+K354+K355+K356+K357+K358+K359+K360+K361+K362</f>
        <v>0</v>
      </c>
    </row>
    <row r="346" spans="1:11" ht="15" customHeight="1" x14ac:dyDescent="0.25">
      <c r="A346" s="18">
        <v>4627101821370</v>
      </c>
      <c r="B346" s="194">
        <v>1189</v>
      </c>
      <c r="C346" s="38" t="s">
        <v>142</v>
      </c>
      <c r="D346" s="165"/>
      <c r="E346" s="15" t="s">
        <v>141</v>
      </c>
      <c r="F346" s="35"/>
      <c r="G346" s="25"/>
      <c r="H346" s="25"/>
      <c r="I346" s="25"/>
      <c r="J346" s="71">
        <v>1575</v>
      </c>
      <c r="K346" s="13">
        <f t="shared" ref="K346:K362" si="20">J346*F346</f>
        <v>0</v>
      </c>
    </row>
    <row r="347" spans="1:11" ht="16.2" customHeight="1" x14ac:dyDescent="0.25">
      <c r="A347" s="18">
        <v>4627101821394</v>
      </c>
      <c r="B347" s="194">
        <v>1193</v>
      </c>
      <c r="C347" s="38" t="s">
        <v>279</v>
      </c>
      <c r="D347" s="165"/>
      <c r="E347" s="15" t="s">
        <v>141</v>
      </c>
      <c r="F347" s="35"/>
      <c r="G347" s="25"/>
      <c r="H347" s="25"/>
      <c r="I347" s="25"/>
      <c r="J347" s="71">
        <v>1575</v>
      </c>
      <c r="K347" s="13">
        <f t="shared" si="20"/>
        <v>0</v>
      </c>
    </row>
    <row r="348" spans="1:11" ht="16.2" customHeight="1" x14ac:dyDescent="0.25">
      <c r="A348" s="18" t="s">
        <v>405</v>
      </c>
      <c r="B348" s="194">
        <v>2459</v>
      </c>
      <c r="C348" s="38" t="s">
        <v>280</v>
      </c>
      <c r="D348" s="165"/>
      <c r="E348" s="15" t="s">
        <v>141</v>
      </c>
      <c r="F348" s="35"/>
      <c r="G348" s="25"/>
      <c r="H348" s="25"/>
      <c r="I348" s="25"/>
      <c r="J348" s="71">
        <v>1575</v>
      </c>
      <c r="K348" s="13">
        <f t="shared" si="20"/>
        <v>0</v>
      </c>
    </row>
    <row r="349" spans="1:11" ht="16.2" customHeight="1" x14ac:dyDescent="0.25">
      <c r="A349" s="18">
        <v>4627101821400</v>
      </c>
      <c r="B349" s="194">
        <v>1195</v>
      </c>
      <c r="C349" s="38" t="s">
        <v>281</v>
      </c>
      <c r="D349" s="165"/>
      <c r="E349" s="15" t="s">
        <v>141</v>
      </c>
      <c r="F349" s="35"/>
      <c r="G349" s="25"/>
      <c r="H349" s="25"/>
      <c r="I349" s="25"/>
      <c r="J349" s="71">
        <v>1575</v>
      </c>
      <c r="K349" s="13">
        <f t="shared" si="20"/>
        <v>0</v>
      </c>
    </row>
    <row r="350" spans="1:11" ht="16.2" customHeight="1" x14ac:dyDescent="0.25">
      <c r="A350" s="18">
        <v>4627101821417</v>
      </c>
      <c r="B350" s="194">
        <v>1196</v>
      </c>
      <c r="C350" s="38" t="s">
        <v>282</v>
      </c>
      <c r="D350" s="165"/>
      <c r="E350" s="15" t="s">
        <v>141</v>
      </c>
      <c r="F350" s="35"/>
      <c r="G350" s="25"/>
      <c r="H350" s="25"/>
      <c r="I350" s="25"/>
      <c r="J350" s="71">
        <v>1575</v>
      </c>
      <c r="K350" s="13">
        <f t="shared" si="20"/>
        <v>0</v>
      </c>
    </row>
    <row r="351" spans="1:11" ht="15.75" customHeight="1" x14ac:dyDescent="0.25">
      <c r="A351" s="18">
        <v>4627101821424</v>
      </c>
      <c r="B351" s="194">
        <v>1199</v>
      </c>
      <c r="C351" s="38" t="s">
        <v>228</v>
      </c>
      <c r="D351" s="165"/>
      <c r="E351" s="15" t="s">
        <v>141</v>
      </c>
      <c r="F351" s="35"/>
      <c r="G351" s="25"/>
      <c r="H351" s="25"/>
      <c r="I351" s="25"/>
      <c r="J351" s="71">
        <v>1575</v>
      </c>
      <c r="K351" s="13">
        <f t="shared" si="20"/>
        <v>0</v>
      </c>
    </row>
    <row r="352" spans="1:11" ht="16.2" customHeight="1" x14ac:dyDescent="0.25">
      <c r="A352" s="18">
        <v>4627101821615</v>
      </c>
      <c r="B352" s="194">
        <v>1207</v>
      </c>
      <c r="C352" s="38" t="s">
        <v>229</v>
      </c>
      <c r="D352" s="165"/>
      <c r="E352" s="15" t="s">
        <v>141</v>
      </c>
      <c r="F352" s="35"/>
      <c r="G352" s="25"/>
      <c r="H352" s="25"/>
      <c r="I352" s="25"/>
      <c r="J352" s="71">
        <v>1575</v>
      </c>
      <c r="K352" s="13">
        <f t="shared" si="20"/>
        <v>0</v>
      </c>
    </row>
    <row r="353" spans="1:11" ht="16.2" customHeight="1" x14ac:dyDescent="0.25">
      <c r="A353" s="18">
        <v>4627101821479</v>
      </c>
      <c r="B353" s="194">
        <v>1208</v>
      </c>
      <c r="C353" s="38" t="s">
        <v>230</v>
      </c>
      <c r="D353" s="165"/>
      <c r="E353" s="15" t="s">
        <v>141</v>
      </c>
      <c r="F353" s="35"/>
      <c r="G353" s="25"/>
      <c r="H353" s="25"/>
      <c r="I353" s="25"/>
      <c r="J353" s="71">
        <v>1575</v>
      </c>
      <c r="K353" s="13">
        <f t="shared" si="20"/>
        <v>0</v>
      </c>
    </row>
    <row r="354" spans="1:11" ht="15" customHeight="1" x14ac:dyDescent="0.25">
      <c r="A354" s="18">
        <v>4627101821486</v>
      </c>
      <c r="B354" s="194">
        <v>1210</v>
      </c>
      <c r="C354" s="38" t="s">
        <v>231</v>
      </c>
      <c r="D354" s="165"/>
      <c r="E354" s="15" t="s">
        <v>141</v>
      </c>
      <c r="F354" s="35"/>
      <c r="G354" s="25"/>
      <c r="H354" s="25"/>
      <c r="I354" s="25"/>
      <c r="J354" s="71">
        <v>1575</v>
      </c>
      <c r="K354" s="13">
        <f t="shared" si="20"/>
        <v>0</v>
      </c>
    </row>
    <row r="355" spans="1:11" ht="16.2" customHeight="1" x14ac:dyDescent="0.25">
      <c r="A355" s="18">
        <v>4627101821516</v>
      </c>
      <c r="B355" s="194">
        <v>1214</v>
      </c>
      <c r="C355" s="38" t="s">
        <v>233</v>
      </c>
      <c r="D355" s="165"/>
      <c r="E355" s="15" t="s">
        <v>141</v>
      </c>
      <c r="F355" s="35"/>
      <c r="G355" s="25"/>
      <c r="H355" s="25"/>
      <c r="I355" s="25"/>
      <c r="J355" s="71">
        <v>1575</v>
      </c>
      <c r="K355" s="13">
        <f t="shared" si="20"/>
        <v>0</v>
      </c>
    </row>
    <row r="356" spans="1:11" ht="16.2" customHeight="1" x14ac:dyDescent="0.25">
      <c r="A356" s="18" t="s">
        <v>405</v>
      </c>
      <c r="B356" s="194">
        <v>1216</v>
      </c>
      <c r="C356" s="38" t="s">
        <v>143</v>
      </c>
      <c r="D356" s="165"/>
      <c r="E356" s="15" t="s">
        <v>141</v>
      </c>
      <c r="F356" s="35"/>
      <c r="G356" s="25"/>
      <c r="H356" s="25"/>
      <c r="I356" s="25"/>
      <c r="J356" s="71">
        <v>1775</v>
      </c>
      <c r="K356" s="13">
        <f t="shared" si="20"/>
        <v>0</v>
      </c>
    </row>
    <row r="357" spans="1:11" ht="16.2" customHeight="1" x14ac:dyDescent="0.25">
      <c r="A357" s="18">
        <v>4627101821530</v>
      </c>
      <c r="B357" s="194">
        <v>1217</v>
      </c>
      <c r="C357" s="38" t="s">
        <v>144</v>
      </c>
      <c r="D357" s="165"/>
      <c r="E357" s="15" t="s">
        <v>141</v>
      </c>
      <c r="F357" s="35"/>
      <c r="G357" s="25"/>
      <c r="H357" s="25"/>
      <c r="I357" s="25"/>
      <c r="J357" s="71">
        <v>1775</v>
      </c>
      <c r="K357" s="13">
        <f t="shared" si="20"/>
        <v>0</v>
      </c>
    </row>
    <row r="358" spans="1:11" ht="16.2" customHeight="1" x14ac:dyDescent="0.25">
      <c r="A358" s="18">
        <v>4627101821547</v>
      </c>
      <c r="B358" s="194">
        <v>1218</v>
      </c>
      <c r="C358" s="38" t="s">
        <v>145</v>
      </c>
      <c r="D358" s="165"/>
      <c r="E358" s="15" t="s">
        <v>141</v>
      </c>
      <c r="F358" s="35"/>
      <c r="G358" s="25"/>
      <c r="H358" s="25"/>
      <c r="I358" s="25"/>
      <c r="J358" s="71">
        <v>1775</v>
      </c>
      <c r="K358" s="13">
        <f t="shared" si="20"/>
        <v>0</v>
      </c>
    </row>
    <row r="359" spans="1:11" ht="16.2" customHeight="1" x14ac:dyDescent="0.25">
      <c r="A359" s="18">
        <v>4627101821554</v>
      </c>
      <c r="B359" s="194">
        <v>1219</v>
      </c>
      <c r="C359" s="38" t="s">
        <v>146</v>
      </c>
      <c r="D359" s="165"/>
      <c r="E359" s="15" t="s">
        <v>141</v>
      </c>
      <c r="F359" s="35"/>
      <c r="G359" s="25"/>
      <c r="H359" s="25"/>
      <c r="I359" s="25"/>
      <c r="J359" s="71">
        <v>1775</v>
      </c>
      <c r="K359" s="13">
        <f t="shared" si="20"/>
        <v>0</v>
      </c>
    </row>
    <row r="360" spans="1:11" ht="16.2" customHeight="1" x14ac:dyDescent="0.25">
      <c r="A360" s="18">
        <v>4627101821561</v>
      </c>
      <c r="B360" s="194">
        <v>1220</v>
      </c>
      <c r="C360" s="38" t="s">
        <v>147</v>
      </c>
      <c r="D360" s="165"/>
      <c r="E360" s="15" t="s">
        <v>141</v>
      </c>
      <c r="F360" s="35"/>
      <c r="G360" s="25"/>
      <c r="H360" s="25"/>
      <c r="I360" s="25"/>
      <c r="J360" s="71">
        <v>1775</v>
      </c>
      <c r="K360" s="13">
        <f t="shared" si="20"/>
        <v>0</v>
      </c>
    </row>
    <row r="361" spans="1:11" ht="16.2" customHeight="1" x14ac:dyDescent="0.25">
      <c r="A361" s="18">
        <v>4627101821578</v>
      </c>
      <c r="B361" s="194">
        <v>1221</v>
      </c>
      <c r="C361" s="38" t="s">
        <v>148</v>
      </c>
      <c r="D361" s="165"/>
      <c r="E361" s="15" t="s">
        <v>141</v>
      </c>
      <c r="F361" s="35"/>
      <c r="G361" s="25"/>
      <c r="H361" s="25"/>
      <c r="I361" s="25"/>
      <c r="J361" s="71">
        <v>1775</v>
      </c>
      <c r="K361" s="13">
        <f t="shared" si="20"/>
        <v>0</v>
      </c>
    </row>
    <row r="362" spans="1:11" ht="16.2" customHeight="1" x14ac:dyDescent="0.25">
      <c r="A362" s="18">
        <v>4627101821585</v>
      </c>
      <c r="B362" s="194">
        <v>1222</v>
      </c>
      <c r="C362" s="38" t="s">
        <v>149</v>
      </c>
      <c r="D362" s="165"/>
      <c r="E362" s="15" t="s">
        <v>141</v>
      </c>
      <c r="F362" s="35"/>
      <c r="G362" s="25"/>
      <c r="H362" s="25"/>
      <c r="I362" s="25"/>
      <c r="J362" s="71">
        <v>1775</v>
      </c>
      <c r="K362" s="13">
        <f t="shared" si="20"/>
        <v>0</v>
      </c>
    </row>
    <row r="363" spans="1:11" ht="20.25" customHeight="1" x14ac:dyDescent="0.25">
      <c r="A363" s="150" t="s">
        <v>123</v>
      </c>
      <c r="B363" s="198"/>
      <c r="C363" s="46" t="s">
        <v>191</v>
      </c>
      <c r="D363" s="166"/>
      <c r="E363" s="45"/>
      <c r="F363" s="154">
        <f>F365+F366+F364</f>
        <v>0</v>
      </c>
      <c r="G363" s="94"/>
      <c r="H363" s="94"/>
      <c r="I363" s="94"/>
      <c r="J363" s="150" t="s">
        <v>123</v>
      </c>
      <c r="K363" s="151">
        <f>K365+K366+K364</f>
        <v>0</v>
      </c>
    </row>
    <row r="364" spans="1:11" ht="20.25" customHeight="1" x14ac:dyDescent="0.25">
      <c r="A364" s="241" t="s">
        <v>497</v>
      </c>
      <c r="B364" s="199">
        <v>4981</v>
      </c>
      <c r="C364" s="87" t="s">
        <v>49</v>
      </c>
      <c r="D364" s="166"/>
      <c r="E364" s="45"/>
      <c r="F364" s="35"/>
      <c r="G364" s="127"/>
      <c r="H364" s="127"/>
      <c r="I364" s="127"/>
      <c r="J364" s="71">
        <v>438</v>
      </c>
      <c r="K364" s="13">
        <f>J364*F364</f>
        <v>0</v>
      </c>
    </row>
    <row r="365" spans="1:11" ht="20.25" customHeight="1" x14ac:dyDescent="0.25">
      <c r="A365" s="241" t="s">
        <v>495</v>
      </c>
      <c r="B365" s="194">
        <v>3272</v>
      </c>
      <c r="C365" s="38" t="s">
        <v>150</v>
      </c>
      <c r="D365" s="165"/>
      <c r="E365" s="15" t="s">
        <v>409</v>
      </c>
      <c r="F365" s="35"/>
      <c r="G365" s="25"/>
      <c r="H365" s="25"/>
      <c r="I365" s="25"/>
      <c r="J365" s="71">
        <v>163</v>
      </c>
      <c r="K365" s="13">
        <f>J365*F365</f>
        <v>0</v>
      </c>
    </row>
    <row r="366" spans="1:11" ht="18.75" customHeight="1" x14ac:dyDescent="0.25">
      <c r="A366" s="241" t="s">
        <v>496</v>
      </c>
      <c r="B366" s="194">
        <v>3273</v>
      </c>
      <c r="C366" s="38" t="s">
        <v>151</v>
      </c>
      <c r="D366" s="165"/>
      <c r="E366" s="15" t="s">
        <v>248</v>
      </c>
      <c r="F366" s="35"/>
      <c r="G366" s="25"/>
      <c r="H366" s="25"/>
      <c r="I366" s="25"/>
      <c r="J366" s="71">
        <v>200</v>
      </c>
      <c r="K366" s="13">
        <f>J366*F366</f>
        <v>0</v>
      </c>
    </row>
    <row r="367" spans="1:11" ht="18.75" customHeight="1" x14ac:dyDescent="0.25">
      <c r="A367" s="150" t="s">
        <v>123</v>
      </c>
      <c r="B367" s="198"/>
      <c r="C367" s="46" t="s">
        <v>152</v>
      </c>
      <c r="D367" s="166"/>
      <c r="E367" s="45"/>
      <c r="F367" s="154">
        <f>F369+F370+F371+F372+F373+F374+F375+F376+F377+F378+F379+F380+F381+F382+F383+F384+F385+F386+F387+F388+F389+F390+F391</f>
        <v>0</v>
      </c>
      <c r="G367" s="94"/>
      <c r="H367" s="94"/>
      <c r="I367" s="94"/>
      <c r="J367" s="92"/>
      <c r="K367" s="151">
        <f>K368+K373+K375+K376+K380+K381+K382+K383+K384+K385+K386+K387+K388+K390+K374+K378+K379+K377+K389+K369+K370+K371+K372+K391+K392+K393+K394+K395+K396</f>
        <v>0</v>
      </c>
    </row>
    <row r="368" spans="1:11" ht="17.25" customHeight="1" x14ac:dyDescent="0.25">
      <c r="A368" s="18"/>
      <c r="B368" s="194"/>
      <c r="C368" s="38" t="s">
        <v>153</v>
      </c>
      <c r="D368" s="165"/>
      <c r="E368" s="15"/>
      <c r="F368" s="41"/>
      <c r="G368" s="25"/>
      <c r="H368" s="25"/>
      <c r="I368" s="25"/>
      <c r="J368" s="28">
        <v>0</v>
      </c>
      <c r="K368" s="13">
        <f t="shared" ref="K368:K376" si="21">J368*F368</f>
        <v>0</v>
      </c>
    </row>
    <row r="369" spans="1:11" ht="16.5" customHeight="1" x14ac:dyDescent="0.25">
      <c r="A369" s="18">
        <v>4627186341381</v>
      </c>
      <c r="B369" s="194">
        <v>3740</v>
      </c>
      <c r="C369" s="42" t="s">
        <v>102</v>
      </c>
      <c r="D369" s="22"/>
      <c r="E369" s="15"/>
      <c r="F369" s="41"/>
      <c r="G369" s="25"/>
      <c r="H369" s="25"/>
      <c r="I369" s="25"/>
      <c r="J369" s="71">
        <v>90</v>
      </c>
      <c r="K369" s="13">
        <f t="shared" si="21"/>
        <v>0</v>
      </c>
    </row>
    <row r="370" spans="1:11" ht="14.25" customHeight="1" x14ac:dyDescent="0.25">
      <c r="A370" s="18">
        <v>4627186341398</v>
      </c>
      <c r="B370" s="194">
        <v>3741</v>
      </c>
      <c r="C370" s="129" t="s">
        <v>103</v>
      </c>
      <c r="D370" s="24"/>
      <c r="E370" s="15"/>
      <c r="F370" s="41"/>
      <c r="G370" s="25"/>
      <c r="H370" s="25"/>
      <c r="I370" s="25"/>
      <c r="J370" s="71">
        <v>95</v>
      </c>
      <c r="K370" s="13">
        <f t="shared" si="21"/>
        <v>0</v>
      </c>
    </row>
    <row r="371" spans="1:11" s="144" customFormat="1" ht="22.5" hidden="1" customHeight="1" x14ac:dyDescent="0.25">
      <c r="A371" s="117">
        <v>4627186341411</v>
      </c>
      <c r="B371" s="215">
        <v>3743</v>
      </c>
      <c r="C371" s="216" t="s">
        <v>104</v>
      </c>
      <c r="D371" s="157"/>
      <c r="E371" s="15"/>
      <c r="F371" s="217"/>
      <c r="G371" s="118"/>
      <c r="H371" s="118"/>
      <c r="I371" s="118"/>
      <c r="J371" s="218">
        <v>140</v>
      </c>
      <c r="K371" s="101">
        <f t="shared" si="21"/>
        <v>0</v>
      </c>
    </row>
    <row r="372" spans="1:11" s="144" customFormat="1" ht="23.25" hidden="1" customHeight="1" x14ac:dyDescent="0.25">
      <c r="A372" s="117">
        <v>4627186341404</v>
      </c>
      <c r="B372" s="215">
        <v>3744</v>
      </c>
      <c r="C372" s="216" t="s">
        <v>105</v>
      </c>
      <c r="D372" s="157"/>
      <c r="E372" s="15"/>
      <c r="F372" s="217"/>
      <c r="G372" s="118"/>
      <c r="H372" s="118"/>
      <c r="I372" s="118"/>
      <c r="J372" s="218">
        <v>140</v>
      </c>
      <c r="K372" s="101">
        <f t="shared" si="21"/>
        <v>0</v>
      </c>
    </row>
    <row r="373" spans="1:11" ht="19.5" customHeight="1" x14ac:dyDescent="0.25">
      <c r="A373" s="18">
        <v>4627186340230</v>
      </c>
      <c r="B373" s="194">
        <v>3411</v>
      </c>
      <c r="C373" s="38" t="s">
        <v>154</v>
      </c>
      <c r="D373" s="165"/>
      <c r="E373" s="15"/>
      <c r="F373" s="41"/>
      <c r="G373" s="130"/>
      <c r="H373" s="130"/>
      <c r="I373" s="130"/>
      <c r="J373" s="81">
        <v>60</v>
      </c>
      <c r="K373" s="74">
        <f t="shared" si="21"/>
        <v>0</v>
      </c>
    </row>
    <row r="374" spans="1:11" ht="26.25" customHeight="1" x14ac:dyDescent="0.25">
      <c r="A374" s="18">
        <v>4627186340421</v>
      </c>
      <c r="B374" s="194">
        <v>3530</v>
      </c>
      <c r="C374" s="38" t="s">
        <v>200</v>
      </c>
      <c r="D374" s="165"/>
      <c r="E374" s="15"/>
      <c r="F374" s="41"/>
      <c r="G374" s="130"/>
      <c r="H374" s="130"/>
      <c r="I374" s="130"/>
      <c r="J374" s="81">
        <v>80</v>
      </c>
      <c r="K374" s="74">
        <f t="shared" si="21"/>
        <v>0</v>
      </c>
    </row>
    <row r="375" spans="1:11" ht="24.75" customHeight="1" x14ac:dyDescent="0.25">
      <c r="A375" s="18">
        <v>4627186340247</v>
      </c>
      <c r="B375" s="194">
        <v>3414</v>
      </c>
      <c r="C375" s="38" t="s">
        <v>203</v>
      </c>
      <c r="D375" s="165"/>
      <c r="E375" s="15"/>
      <c r="F375" s="41"/>
      <c r="G375" s="130"/>
      <c r="H375" s="130"/>
      <c r="I375" s="130"/>
      <c r="J375" s="81">
        <v>80</v>
      </c>
      <c r="K375" s="74">
        <f t="shared" si="21"/>
        <v>0</v>
      </c>
    </row>
    <row r="376" spans="1:11" ht="25.5" customHeight="1" x14ac:dyDescent="0.25">
      <c r="A376" s="18">
        <v>4627186340254</v>
      </c>
      <c r="B376" s="194">
        <v>3413</v>
      </c>
      <c r="C376" s="38" t="s">
        <v>198</v>
      </c>
      <c r="D376" s="165"/>
      <c r="E376" s="15"/>
      <c r="F376" s="41"/>
      <c r="G376" s="130"/>
      <c r="H376" s="130"/>
      <c r="I376" s="130"/>
      <c r="J376" s="81">
        <v>80</v>
      </c>
      <c r="K376" s="74">
        <f t="shared" si="21"/>
        <v>0</v>
      </c>
    </row>
    <row r="377" spans="1:11" ht="24.75" customHeight="1" x14ac:dyDescent="0.25">
      <c r="A377" s="18">
        <v>4627186340988</v>
      </c>
      <c r="B377" s="194">
        <v>3684</v>
      </c>
      <c r="C377" s="38" t="s">
        <v>199</v>
      </c>
      <c r="D377" s="165"/>
      <c r="E377" s="15"/>
      <c r="F377" s="41"/>
      <c r="G377" s="130"/>
      <c r="H377" s="130"/>
      <c r="I377" s="130"/>
      <c r="J377" s="81">
        <v>80</v>
      </c>
      <c r="K377" s="74">
        <f t="shared" ref="K377:K389" si="22">J377*F377</f>
        <v>0</v>
      </c>
    </row>
    <row r="378" spans="1:11" ht="17.25" customHeight="1" x14ac:dyDescent="0.25">
      <c r="A378" s="18">
        <v>4627186340445</v>
      </c>
      <c r="B378" s="194">
        <v>3533</v>
      </c>
      <c r="C378" s="38" t="s">
        <v>201</v>
      </c>
      <c r="D378" s="165"/>
      <c r="E378" s="15"/>
      <c r="F378" s="41"/>
      <c r="G378" s="130"/>
      <c r="H378" s="130"/>
      <c r="I378" s="130"/>
      <c r="J378" s="81">
        <v>80</v>
      </c>
      <c r="K378" s="74">
        <f t="shared" si="22"/>
        <v>0</v>
      </c>
    </row>
    <row r="379" spans="1:11" ht="17.25" customHeight="1" x14ac:dyDescent="0.25">
      <c r="A379" s="18">
        <v>4627186340438</v>
      </c>
      <c r="B379" s="194">
        <v>3532</v>
      </c>
      <c r="C379" s="38" t="s">
        <v>202</v>
      </c>
      <c r="D379" s="165"/>
      <c r="E379" s="15"/>
      <c r="F379" s="41"/>
      <c r="G379" s="130"/>
      <c r="H379" s="130"/>
      <c r="I379" s="130"/>
      <c r="J379" s="81">
        <v>80</v>
      </c>
      <c r="K379" s="74">
        <f t="shared" si="22"/>
        <v>0</v>
      </c>
    </row>
    <row r="380" spans="1:11" ht="15.75" customHeight="1" x14ac:dyDescent="0.25">
      <c r="A380" s="18">
        <v>4627101821295</v>
      </c>
      <c r="B380" s="204">
        <v>1296</v>
      </c>
      <c r="C380" s="38" t="s">
        <v>225</v>
      </c>
      <c r="D380" s="165"/>
      <c r="E380" s="15"/>
      <c r="F380" s="36"/>
      <c r="G380" s="25"/>
      <c r="H380" s="25"/>
      <c r="I380" s="25"/>
      <c r="J380" s="71">
        <v>105</v>
      </c>
      <c r="K380" s="13">
        <f t="shared" si="22"/>
        <v>0</v>
      </c>
    </row>
    <row r="381" spans="1:11" ht="15.75" customHeight="1" x14ac:dyDescent="0.25">
      <c r="A381" s="18">
        <v>4627186343828</v>
      </c>
      <c r="B381" s="194">
        <v>4337</v>
      </c>
      <c r="C381" s="38" t="s">
        <v>63</v>
      </c>
      <c r="D381" s="165"/>
      <c r="E381" s="15"/>
      <c r="F381" s="36"/>
      <c r="G381" s="25"/>
      <c r="H381" s="25"/>
      <c r="I381" s="25"/>
      <c r="J381" s="71">
        <v>15</v>
      </c>
      <c r="K381" s="13">
        <f t="shared" si="22"/>
        <v>0</v>
      </c>
    </row>
    <row r="382" spans="1:11" ht="18" customHeight="1" x14ac:dyDescent="0.25">
      <c r="A382" s="18">
        <v>4620748860887</v>
      </c>
      <c r="B382" s="204">
        <v>1345</v>
      </c>
      <c r="C382" s="38" t="s">
        <v>155</v>
      </c>
      <c r="D382" s="165"/>
      <c r="E382" s="15"/>
      <c r="F382" s="35"/>
      <c r="G382" s="25"/>
      <c r="H382" s="25"/>
      <c r="I382" s="25"/>
      <c r="J382" s="71">
        <v>94</v>
      </c>
      <c r="K382" s="13">
        <f t="shared" si="22"/>
        <v>0</v>
      </c>
    </row>
    <row r="383" spans="1:11" ht="15.75" customHeight="1" x14ac:dyDescent="0.25">
      <c r="A383" s="18">
        <v>4620748862058</v>
      </c>
      <c r="B383" s="194">
        <v>1346</v>
      </c>
      <c r="C383" s="38" t="s">
        <v>156</v>
      </c>
      <c r="D383" s="165"/>
      <c r="E383" s="15"/>
      <c r="F383" s="35"/>
      <c r="G383" s="25"/>
      <c r="H383" s="25"/>
      <c r="I383" s="25"/>
      <c r="J383" s="71">
        <v>138</v>
      </c>
      <c r="K383" s="13">
        <f t="shared" si="22"/>
        <v>0</v>
      </c>
    </row>
    <row r="384" spans="1:11" ht="16.5" customHeight="1" x14ac:dyDescent="0.25">
      <c r="A384" s="18">
        <v>4620748862065</v>
      </c>
      <c r="B384" s="204">
        <v>1344</v>
      </c>
      <c r="C384" s="38" t="s">
        <v>157</v>
      </c>
      <c r="D384" s="165"/>
      <c r="E384" s="15"/>
      <c r="F384" s="35"/>
      <c r="G384" s="25"/>
      <c r="H384" s="25"/>
      <c r="I384" s="25"/>
      <c r="J384" s="71">
        <v>188</v>
      </c>
      <c r="K384" s="13">
        <f t="shared" si="22"/>
        <v>0</v>
      </c>
    </row>
    <row r="385" spans="1:11" ht="16.2" customHeight="1" x14ac:dyDescent="0.25">
      <c r="A385" s="18">
        <v>4620748862867</v>
      </c>
      <c r="B385" s="205" t="s">
        <v>158</v>
      </c>
      <c r="C385" s="38" t="s">
        <v>159</v>
      </c>
      <c r="D385" s="165"/>
      <c r="E385" s="15"/>
      <c r="F385" s="35"/>
      <c r="G385" s="25"/>
      <c r="H385" s="25"/>
      <c r="I385" s="25"/>
      <c r="J385" s="71">
        <v>132</v>
      </c>
      <c r="K385" s="13">
        <f t="shared" si="22"/>
        <v>0</v>
      </c>
    </row>
    <row r="386" spans="1:11" ht="15.75" customHeight="1" x14ac:dyDescent="0.25">
      <c r="A386" s="18">
        <v>4620748860856</v>
      </c>
      <c r="B386" s="204">
        <v>1275</v>
      </c>
      <c r="C386" s="38" t="s">
        <v>160</v>
      </c>
      <c r="D386" s="165"/>
      <c r="E386" s="15"/>
      <c r="F386" s="35"/>
      <c r="G386" s="25"/>
      <c r="H386" s="25"/>
      <c r="I386" s="25"/>
      <c r="J386" s="71">
        <v>107</v>
      </c>
      <c r="K386" s="13">
        <f t="shared" si="22"/>
        <v>0</v>
      </c>
    </row>
    <row r="387" spans="1:11" ht="17.25" customHeight="1" x14ac:dyDescent="0.25">
      <c r="A387" s="18">
        <v>4620748862959</v>
      </c>
      <c r="B387" s="194">
        <v>1511</v>
      </c>
      <c r="C387" s="38" t="s">
        <v>208</v>
      </c>
      <c r="D387" s="165"/>
      <c r="E387" s="15"/>
      <c r="F387" s="35"/>
      <c r="G387" s="25"/>
      <c r="H387" s="25"/>
      <c r="I387" s="25"/>
      <c r="J387" s="71">
        <v>20</v>
      </c>
      <c r="K387" s="13">
        <f t="shared" si="22"/>
        <v>0</v>
      </c>
    </row>
    <row r="388" spans="1:11" ht="18" customHeight="1" x14ac:dyDescent="0.25">
      <c r="A388" s="18">
        <v>4627101821318</v>
      </c>
      <c r="B388" s="194">
        <v>1512</v>
      </c>
      <c r="C388" s="38" t="s">
        <v>210</v>
      </c>
      <c r="D388" s="165"/>
      <c r="E388" s="15"/>
      <c r="F388" s="78"/>
      <c r="G388" s="130"/>
      <c r="H388" s="130"/>
      <c r="I388" s="130"/>
      <c r="J388" s="81">
        <v>45</v>
      </c>
      <c r="K388" s="74">
        <f t="shared" si="22"/>
        <v>0</v>
      </c>
    </row>
    <row r="389" spans="1:11" ht="15.75" customHeight="1" x14ac:dyDescent="0.25">
      <c r="A389" s="18">
        <v>4627186341305</v>
      </c>
      <c r="B389" s="194">
        <v>3728</v>
      </c>
      <c r="C389" s="38" t="s">
        <v>209</v>
      </c>
      <c r="D389" s="165"/>
      <c r="E389" s="15"/>
      <c r="F389" s="78"/>
      <c r="G389" s="130"/>
      <c r="H389" s="130"/>
      <c r="I389" s="130"/>
      <c r="J389" s="81">
        <v>135</v>
      </c>
      <c r="K389" s="74">
        <f t="shared" si="22"/>
        <v>0</v>
      </c>
    </row>
    <row r="390" spans="1:11" ht="15.75" customHeight="1" x14ac:dyDescent="0.25">
      <c r="A390" s="18" t="s">
        <v>405</v>
      </c>
      <c r="B390" s="194">
        <v>1520</v>
      </c>
      <c r="C390" s="38" t="s">
        <v>161</v>
      </c>
      <c r="D390" s="165"/>
      <c r="E390" s="15"/>
      <c r="F390" s="35"/>
      <c r="G390" s="25"/>
      <c r="H390" s="25"/>
      <c r="I390" s="25"/>
      <c r="J390" s="71">
        <v>185</v>
      </c>
      <c r="K390" s="13">
        <f>F390*J390</f>
        <v>0</v>
      </c>
    </row>
    <row r="391" spans="1:11" ht="0.75" hidden="1" customHeight="1" x14ac:dyDescent="0.25">
      <c r="A391" s="18"/>
      <c r="B391" s="11"/>
      <c r="C391" s="38"/>
      <c r="D391" s="165"/>
      <c r="E391" s="15"/>
      <c r="F391" s="35"/>
      <c r="G391" s="25"/>
      <c r="H391" s="25"/>
      <c r="I391" s="25"/>
      <c r="J391" s="71">
        <v>100</v>
      </c>
      <c r="K391" s="13">
        <f>J391*F391</f>
        <v>0</v>
      </c>
    </row>
    <row r="392" spans="1:11" ht="15" customHeight="1" x14ac:dyDescent="0.25">
      <c r="A392" s="18"/>
      <c r="B392" s="205" t="s">
        <v>162</v>
      </c>
      <c r="C392" s="38" t="s">
        <v>163</v>
      </c>
      <c r="D392" s="165"/>
      <c r="E392" s="15"/>
      <c r="F392" s="36"/>
      <c r="G392" s="25"/>
      <c r="H392" s="25"/>
      <c r="I392" s="25"/>
      <c r="J392" s="28">
        <v>5</v>
      </c>
      <c r="K392" s="28">
        <f>F392*J392</f>
        <v>0</v>
      </c>
    </row>
    <row r="393" spans="1:11" ht="15" customHeight="1" x14ac:dyDescent="0.25">
      <c r="A393" s="18"/>
      <c r="B393" s="194">
        <v>2220</v>
      </c>
      <c r="C393" s="38" t="s">
        <v>164</v>
      </c>
      <c r="D393" s="165"/>
      <c r="E393" s="15"/>
      <c r="F393" s="36"/>
      <c r="G393" s="25"/>
      <c r="H393" s="25"/>
      <c r="I393" s="25"/>
      <c r="J393" s="28">
        <v>60</v>
      </c>
      <c r="K393" s="28">
        <f>J393*F393</f>
        <v>0</v>
      </c>
    </row>
    <row r="394" spans="1:11" ht="13.95" customHeight="1" x14ac:dyDescent="0.25">
      <c r="A394" s="18"/>
      <c r="B394" s="194">
        <v>1784</v>
      </c>
      <c r="C394" s="38" t="s">
        <v>165</v>
      </c>
      <c r="D394" s="165"/>
      <c r="E394" s="15"/>
      <c r="F394" s="36"/>
      <c r="G394" s="25"/>
      <c r="H394" s="25"/>
      <c r="I394" s="25"/>
      <c r="J394" s="28">
        <v>4.5</v>
      </c>
      <c r="K394" s="28">
        <f>F394*J394</f>
        <v>0</v>
      </c>
    </row>
    <row r="395" spans="1:11" ht="15" customHeight="1" x14ac:dyDescent="0.25">
      <c r="A395" s="18"/>
      <c r="B395" s="194">
        <v>1291</v>
      </c>
      <c r="C395" s="38" t="s">
        <v>166</v>
      </c>
      <c r="D395" s="165"/>
      <c r="E395" s="15"/>
      <c r="F395" s="36"/>
      <c r="G395" s="25"/>
      <c r="H395" s="25"/>
      <c r="I395" s="25"/>
      <c r="J395" s="71">
        <v>800</v>
      </c>
      <c r="K395" s="28">
        <f>F395*J395</f>
        <v>0</v>
      </c>
    </row>
    <row r="396" spans="1:11" ht="14.4" customHeight="1" x14ac:dyDescent="0.25">
      <c r="A396" s="18"/>
      <c r="B396" s="194">
        <v>1772</v>
      </c>
      <c r="C396" s="38" t="s">
        <v>167</v>
      </c>
      <c r="D396" s="165"/>
      <c r="E396" s="15"/>
      <c r="F396" s="36"/>
      <c r="G396" s="25"/>
      <c r="H396" s="25"/>
      <c r="I396" s="25"/>
      <c r="J396" s="71">
        <v>190</v>
      </c>
      <c r="K396" s="28">
        <f>F396*J396</f>
        <v>0</v>
      </c>
    </row>
    <row r="397" spans="1:11" s="9" customFormat="1" ht="15" customHeight="1" x14ac:dyDescent="0.25">
      <c r="A397" s="150" t="s">
        <v>123</v>
      </c>
      <c r="B397" s="198"/>
      <c r="C397" s="131" t="s">
        <v>168</v>
      </c>
      <c r="D397" s="177"/>
      <c r="E397" s="132"/>
      <c r="F397" s="133">
        <f>F23+F29+F40+F50+F53+F57+F62+F65+F89+F108+F120+F134+F147+F165+F171+F177+F202+F208+F221+F223+F227+F232+F235+F241+F248+F256+F271+F275+F290+F300+F307+F314+F325+F328+F333+F335+F342+F345+F363+F367</f>
        <v>0</v>
      </c>
      <c r="G397" s="93"/>
      <c r="H397" s="93"/>
      <c r="I397" s="93"/>
      <c r="J397" s="97"/>
      <c r="K397" s="92">
        <f>K367+K363+K345+K342+K335+K333+K328+K325+K314+K307+K300+K290+K275+K271+K256+K248+K241+K235+K232+K227+K223+K221+K208+K202+K177+K171+K165+K147+K134+K120+K108+K89+K65+K62+K57+K53+K50+K40+K29+K23</f>
        <v>0</v>
      </c>
    </row>
    <row r="398" spans="1:11" ht="15.75" customHeight="1" x14ac:dyDescent="0.3">
      <c r="J398" s="44"/>
      <c r="K398" s="44" t="s">
        <v>169</v>
      </c>
    </row>
  </sheetData>
  <sheetProtection selectLockedCells="1" selectUnlockedCells="1"/>
  <autoFilter ref="D16:F399" xr:uid="{00000000-0009-0000-0000-000000000000}">
    <filterColumn colId="0">
      <filters blank="1"/>
    </filterColumn>
  </autoFilter>
  <mergeCells count="36">
    <mergeCell ref="A3:A6"/>
    <mergeCell ref="B3:C3"/>
    <mergeCell ref="B4:C4"/>
    <mergeCell ref="B5:C5"/>
    <mergeCell ref="B6:C6"/>
    <mergeCell ref="B2:C2"/>
    <mergeCell ref="B11:C11"/>
    <mergeCell ref="B12:C12"/>
    <mergeCell ref="B13:C13"/>
    <mergeCell ref="B9:C9"/>
    <mergeCell ref="B10:C10"/>
    <mergeCell ref="B7:K7"/>
    <mergeCell ref="F8:K8"/>
    <mergeCell ref="F9:K9"/>
    <mergeCell ref="F10:K10"/>
    <mergeCell ref="F11:K11"/>
    <mergeCell ref="F12:K12"/>
    <mergeCell ref="F13:K13"/>
    <mergeCell ref="H16:I17"/>
    <mergeCell ref="J16:K16"/>
    <mergeCell ref="F14:K14"/>
    <mergeCell ref="A7:A15"/>
    <mergeCell ref="B8:C8"/>
    <mergeCell ref="B14:C14"/>
    <mergeCell ref="B15:C15"/>
    <mergeCell ref="F15:K15"/>
    <mergeCell ref="A16:A17"/>
    <mergeCell ref="B16:B17"/>
    <mergeCell ref="C16:C17"/>
    <mergeCell ref="F16:F17"/>
    <mergeCell ref="G16:G17"/>
    <mergeCell ref="E2:K2"/>
    <mergeCell ref="E3:K3"/>
    <mergeCell ref="E4:K4"/>
    <mergeCell ref="E5:K5"/>
    <mergeCell ref="E6:K6"/>
  </mergeCells>
  <phoneticPr fontId="27" type="noConversion"/>
  <pageMargins left="0.15748031496062992" right="0.15748031496062992" top="0.39370078740157483" bottom="0.39370078740157483" header="0" footer="0"/>
  <pageSetup paperSize="9" scale="95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 бланк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Пользователь</cp:lastModifiedBy>
  <cp:lastPrinted>2024-11-11T08:29:02Z</cp:lastPrinted>
  <dcterms:created xsi:type="dcterms:W3CDTF">2021-03-01T09:05:22Z</dcterms:created>
  <dcterms:modified xsi:type="dcterms:W3CDTF">2025-10-28T16:21:45Z</dcterms:modified>
</cp:coreProperties>
</file>